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11475" firstSheet="2" activeTab="4"/>
  </bookViews>
  <sheets>
    <sheet name="GENERAL" sheetId="1" state="hidden" r:id="rId1"/>
    <sheet name="AVANCE A JUNIO 30" sheetId="2" state="hidden" r:id="rId2"/>
    <sheet name="PLAN ACCION 2017" sheetId="3" r:id="rId3"/>
    <sheet name="AVANCE JUNIO 30" sheetId="4" r:id="rId4"/>
    <sheet name="AVANCE DIC 31" sheetId="5" r:id="rId5"/>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<sst xmlns="http://schemas.openxmlformats.org/spreadsheetml/2006/main" count="4916" uniqueCount="1502">
  <si>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</si>
  <si>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</si>
  <si>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</si>
  <si>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</si>
  <si>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</si>
  <si>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</si>
  <si>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</si>
  <si>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</si>
  <si>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</si>
  <si>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</si>
  <si>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</si>
  <si>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</si>
  <si>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</si>
  <si>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</si>
  <si>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</si>
  <si>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</si>
  <si>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</si>
  <si>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</si>
  <si>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</si>
  <si>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</si>
  <si>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</si>
  <si>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</si>
  <si>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</si>
  <si>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</si>
  <si>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</si>
  <si>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</si>
  <si>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</si>
  <si>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</si>
  <si>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</si>
  <si>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</si>
  <si>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</si>
  <si>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</si>
  <si>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</si>
  <si>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</si>
  <si>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</si>
  <si>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</si>
  <si>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</si>
  <si>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</si>
  <si>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</si>
  <si>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</si>
  <si>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</si>
  <si>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</si>
  <si>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</si>
  <si>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</si>
  <si>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</si>
  <si>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</si>
  <si>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</si>
  <si>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</si>
  <si>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</si>
  <si>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</si>
  <si>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</si>
  <si>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</si>
  <si>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</si>
  <si>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</si>
  <si>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</si>
  <si>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</si>
  <si>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</si>
  <si>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</si>
  <si>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</si>
  <si>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</si>
  <si>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</si>
  <si>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</si>
  <si>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</si>
  <si>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</si>
  <si>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</si>
  <si>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</si>
  <si>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</si>
  <si>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</si>
  <si>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</si>
  <si>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</si>
  <si>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</si>
  <si>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</si>
  <si>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</si>
  <si>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</si>
  <si>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</si>
  <si>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</si>
  <si>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</si>
  <si>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</si>
  <si>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</si>
  <si>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</si>
  <si>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</si>
  <si>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</si>
  <si>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</si>
  <si>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</si>
  <si>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</si>
  <si>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</si>
  <si>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</si>
  <si>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</si>
  <si>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</si>
  <si>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</si>
  <si>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</si>
  <si>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</si>
  <si>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</si>
  <si>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</si>
  <si>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</si>
  <si>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</si>
  <si>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</si>
  <si>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</si>
  <si>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</si>
  <si>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</si>
  <si>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</si>
  <si>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</si>
  <si>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</si>
  <si>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</si>
  <si>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</si>
  <si>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</si>
  <si>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</si>
  <si>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</si>
  <si>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</si>
  <si>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</si>
  <si>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</si>
  <si>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</si>
  <si>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</si>
  <si>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</si>
  <si>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</si>
  <si>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</si>
  <si>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</si>
  <si>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</si>
  <si>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</si>
  <si>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</si>
  <si>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</si>
  <si>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</si>
  <si>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</si>
  <si>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</si>
  <si>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</si>
  <si>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</si>
  <si>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</si>
  <si>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</si>
  <si>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</si>
  <si>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</si>
  <si>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</si>
  <si>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</si>
  <si>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</si>
  <si>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</si>
  <si>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</si>
  <si>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</si>
  <si>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</si>
  <si>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</si>
  <si>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</si>
  <si>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</si>
  <si>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</si>
  <si>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</si>
  <si>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</si>
  <si>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</si>
  <si>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</si>
  <si>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</si>
  <si>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</si>
  <si>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</si>
  <si>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</si>
  <si>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</si>
  <si>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</si>
  <si>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</si>
  <si>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</si>
  <si>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</si>
  <si>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</si>
  <si>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</si>
  <si>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</si>
  <si>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</si>
  <si>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</si>
  <si>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</si>
  <si>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</si>
  <si>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</si>
  <si>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</si>
  <si>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</si>
  <si>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</si>
  <si>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</si>
  <si>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</si>
  <si>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</si>
  <si>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</si>
  <si>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</si>
  <si>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</si>
  <si>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</si>
  <si>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</si>
  <si>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</si>
  <si>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</si>
  <si>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</si>
  <si>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</si>
  <si>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</si>
  <si>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</si>
  <si>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</si>
  <si>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</si>
  <si>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</si>
  <si>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</si>
  <si>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</si>
  <si>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</si>
  <si>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</si>
  <si>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</si>
  <si>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</si>
  <si>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</si>
  <si>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</si>
  <si>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</si>
  <si>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</si>
  <si>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</si>
  <si>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</si>
  <si>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</si>
  <si>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</si>
  <si>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</si>
  <si>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</si>
  <si>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</si>
  <si>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</si>
  <si>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</si>
  <si>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</si>
  <si>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</si>
  <si>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</si>
  <si>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</si>
  <si>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</si>
  <si>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</si>
  <si>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</si>
  <si>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</si>
  <si>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</si>
  <si>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</si>
  <si>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</si>
  <si>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</si>
  <si>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</si>
  <si>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</si>
  <si>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</si>
  <si>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</si>
  <si>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</si>
  <si>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</si>
  <si>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</si>
  <si>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</si>
  <si>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</si>
  <si>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</si>
  <si>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</si>
  <si>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</si>
  <si>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</si>
  <si>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</si>
  <si>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</si>
  <si>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</si>
  <si>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</si>
  <si>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</si>
  <si>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</si>
  <si>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</si>
  <si>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</si>
  <si>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</si>
  <si>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</si>
  <si>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</si>
  <si>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</si>
  <si>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</si>
  <si>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</si>
  <si>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</si>
  <si>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</si>
  <si>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</si>
  <si>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</si>
  <si>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</si>
  <si>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</si>
  <si>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</si>
  <si>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</si>
  <si>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</si>
  <si>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</si>
  <si>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</si>
  <si>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</si>
  <si>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</si>
  <si>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</si>
  <si>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</si>
  <si>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</si>
  <si>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</si>
  <si>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</si>
  <si>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</si>
  <si>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</si>
  <si>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</si>
  <si>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</si>
  <si>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</si>
  <si>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</si>
  <si>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</si>
  <si>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</si>
  <si>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</si>
  <si>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</si>
  <si>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</si>
  <si>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</si>
  <si>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</si>
  <si>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</si>
  <si>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</si>
  <si>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</si>
  <si>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</si>
  <si>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</si>
  <si>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</si>
  <si>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</si>
  <si>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</si>
  <si>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</si>
  <si>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</si>
  <si>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</si>
  <si>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</si>
  <si>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</si>
  <si>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</si>
  <si>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</si>
  <si>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</si>
  <si>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</si>
  <si>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</si>
  <si>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</si>
  <si>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</si>
  <si>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</si>
  <si>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</si>
  <si>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</si>
  <si>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</si>
  <si>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</si>
  <si>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</si>
  <si>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</si>
  <si>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</si>
  <si>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</si>
  <si>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</si>
  <si>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</si>
  <si>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</si>
  <si>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</si>
  <si>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</si>
  <si>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</si>
  <si>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</si>
  <si>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</si>
  <si>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</si>
  <si>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</si>
  <si>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</si>
  <si>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</si>
  <si>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</si>
  <si>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</si>
  <si>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</si>
  <si>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</si>
  <si>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</si>
  <si>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</si>
  <si>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</si>
  <si>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</si>
  <si>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</si>
  <si>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</si>
  <si>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</si>
  <si>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</si>
  <si>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</si>
  <si>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</si>
  <si>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</si>
  <si>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</si>
  <si>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</si>
  <si>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</si>
  <si>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</si>
  <si>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</si>
  <si>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</si>
  <si>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</si>
  <si>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</si>
  <si>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</si>
  <si>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</si>
  <si>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</si>
  <si>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</si>
  <si>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</si>
  <si>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</si>
  <si>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</si>
  <si>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</si>
  <si>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</si>
  <si>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</si>
  <si>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</si>
  <si>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</si>
  <si>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</si>
  <si>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</si>
  <si>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</si>
  <si>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</si>
  <si>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</si>
  <si>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</si>
  <si>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</si>
  <si>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</si>
  <si>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</si>
  <si>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</si>
  <si>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</si>
  <si>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</si>
  <si>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</si>
  <si>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</si>
  <si>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</si>
  <si>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</si>
  <si>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</si>
  <si>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</si>
  <si>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</si>
  <si>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</si>
  <si>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</si>
  <si>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</si>
  <si>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</si>
  <si>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</si>
  <si>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</si>
  <si>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</si>
  <si>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</si>
  <si>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</si>
  <si>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</si>
  <si>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</si>
  <si>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</si>
  <si>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</si>
  <si>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</si>
  <si>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</si>
  <si>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</si>
  <si>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</si>
  <si>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</si>
  <si>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</si>
  <si>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</si>
  <si>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</si>
  <si>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</si>
  <si>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</si>
  <si>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</si>
  <si>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</si>
  <si>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</si>
  <si>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</si>
  <si>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</si>
  <si>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</si>
  <si>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</si>
  <si>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</si>
  <si>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</si>
  <si>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</si>
  <si>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</si>
  <si>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</si>
  <si>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</si>
  <si>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</si>
  <si>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</si>
  <si>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</si>
  <si>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</si>
  <si>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</si>
  <si>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</si>
  <si>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</si>
  <si>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</si>
  <si>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</si>
  <si>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</si>
  <si>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</si>
  <si>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</si>
  <si>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</si>
  <si>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</si>
  <si>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</si>
  <si>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</si>
  <si>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</si>
  <si>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</si>
  <si>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</si>
  <si>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</si>
  <si>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</si>
  <si>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</si>
  <si>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</si>
  <si>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</si>
  <si>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</si>
  <si>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</si>
  <si>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</si>
  <si>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</si>
  <si>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</si>
  <si>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</si>
  <si>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</si>
  <si>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</si>
  <si>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</si>
  <si>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</si>
  <si>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</si>
  <si>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</si>
  <si>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</si>
  <si>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</si>
  <si>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</si>
  <si>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</si>
  <si>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</si>
  <si>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</si>
  <si>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</si>
  <si>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</si>
  <si>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</si>
  <si>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</si>
  <si>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</si>
  <si>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</si>
  <si>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</si>
  <si>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</si>
  <si>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</si>
  <si>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</si>
  <si>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</si>
  <si>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</si>
  <si>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</si>
  <si>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</si>
  <si>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</si>
  <si>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</si>
  <si>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</si>
  <si>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</si>
  <si>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</si>
  <si>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</si>
  <si>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</si>
  <si>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</si>
  <si>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</si>
  <si>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</si>
  <si>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</si>
  <si>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</si>
  <si>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</si>
  <si>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</si>
  <si>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</si>
  <si>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</si>
  <si>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</si>
  <si>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</si>
  <si>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</si>
  <si>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</si>
  <si>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</si>
  <si>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</si>
  <si>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</si>
  <si>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</si>
  <si>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</si>
  <si>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</si>
  <si>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</si>
  <si>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</si>
  <si>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</si>
  <si>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</si>
  <si>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</si>
  <si>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</si>
  <si>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</si>
  <si>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</si>
  <si>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</si>
  <si>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</si>
  <si>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</si>
  <si>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</si>
  <si>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</si>
  <si>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</si>
  <si>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</si>
  <si>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</si>
  <si>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</si>
  <si>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</si>
  <si>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</si>
  <si>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</si>
  <si>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</si>
  <si>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</si>
  <si>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</si>
  <si>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</si>
  <si>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</si>
  <si>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</si>
  <si>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</si>
  <si>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</si>
  <si>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</si>
  <si>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</si>
  <si>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</si>
  <si>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</si>
  <si>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</si>
  <si>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</si>
  <si>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</si>
  <si>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</si>
  <si>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</si>
  <si>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</si>
  <si>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</si>
  <si>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</si>
  <si>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</si>
  <si>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</si>
  <si>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</si>
  <si>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</si>
  <si>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</si>
  <si>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</si>
  <si>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</si>
  <si>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</si>
  <si>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</si>
  <si>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</si>
  <si>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</si>
  <si>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</si>
  <si>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</si>
  <si>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</si>
  <si>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</si>
  <si>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</si>
  <si>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</si>
  <si>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</si>
  <si>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</si>
  <si>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</si>
  <si>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</si>
  <si>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</si>
  <si>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</si>
  <si>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</si>
  <si>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</si>
  <si>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</si>
  <si>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</si>
  <si>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</si>
  <si>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</si>
  <si>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</si>
  <si>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</si>
  <si>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</si>
  <si>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</si>
  <si>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</si>
  <si>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</si>
  <si>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</si>
  <si>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</si>
  <si>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</si>
  <si>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</si>
  <si>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</si>
  <si>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</si>
  <si>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</si>
  <si>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</si>
  <si>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</si>
  <si>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</si>
  <si>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</si>
  <si>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</si>
  <si>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</si>
  <si>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</si>
  <si>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</si>
  <si>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</si>
  <si>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</si>
  <si>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</si>
  <si>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</si>
  <si>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</si>
  <si>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</si>
  <si>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</si>
  <si>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</si>
  <si>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</si>
  <si>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</si>
  <si>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</si>
  <si>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</si>
  <si>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</si>
  <si>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</si>
  <si>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</si>
  <si>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</si>
  <si>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</si>
  <si>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</si>
  <si>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</si>
  <si>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</si>
  <si>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</si>
  <si>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</si>
  <si>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</si>
  <si>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</si>
  <si>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</si>
  <si>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</si>
  <si>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</si>
  <si>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</si>
  <si>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</si>
  <si>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</si>
  <si>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</si>
  <si>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</si>
  <si>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</si>
  <si>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</si>
  <si>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</si>
  <si>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</si>
  <si>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</si>
  <si>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</si>
  <si>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</si>
  <si>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</si>
  <si>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</si>
  <si>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</si>
  <si>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</si>
  <si>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</si>
  <si>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</si>
  <si>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</si>
  <si>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</si>
  <si>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</si>
  <si>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</si>
  <si>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</si>
  <si>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</si>
  <si>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</si>
  <si>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</si>
  <si>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</si>
  <si>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</si>
  <si>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</si>
  <si>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</si>
  <si>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</si>
  <si>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</si>
  <si>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</si>
  <si>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</si>
  <si>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</si>
  <si>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</si>
  <si>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</si>
  <si>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</si>
  <si>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</si>
  <si>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</si>
  <si>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</si>
  <si>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</si>
  <si>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</si>
  <si>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</si>
  <si>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</si>
  <si>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</si>
  <si>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</si>
  <si>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</si>
  <si>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</si>
  <si>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</si>
  <si>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</si>
  <si>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</si>
  <si>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</si>
  <si>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</si>
  <si>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</si>
  <si>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</si>
  <si>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</si>
  <si>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</si>
  <si>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</si>
  <si>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</si>
  <si>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</si>
  <si>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</si>
  <si>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</si>
  <si>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</si>
  <si>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</si>
  <si>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</si>
  <si>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</si>
  <si>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</si>
  <si>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</si>
  <si>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</si>
  <si>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</si>
  <si>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</si>
  <si>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</si>
  <si>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</si>
  <si>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</si>
  <si>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</si>
  <si>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</si>
  <si>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</si>
  <si>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</si>
  <si>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</si>
  <si>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</si>
  <si>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</si>
  <si>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</si>
  <si>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</si>
  <si>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</si>
  <si>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</si>
  <si>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</si>
  <si>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</si>
  <si>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</si>
  <si>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</si>
  <si>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</si>
  <si>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</si>
  <si>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</si>
  <si>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</si>
  <si>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</si>
  <si>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</si>
  <si>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</si>
  <si>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</si>
  <si>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</si>
  <si>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</si>
  <si>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</si>
  <si>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</si>
  <si>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</si>
  <si>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</si>
  <si>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</si>
  <si>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</si>
  <si>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</si>
  <si>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</si>
  <si>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</si>
  <si>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</si>
  <si>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</si>
  <si>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</si>
  <si>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</si>
  <si>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</si>
  <si>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</si>
  <si>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</si>
  <si>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</si>
  <si>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</si>
  <si>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</si>
  <si>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</si>
  <si>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</si>
  <si>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</si>
  <si>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</si>
  <si>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</si>
  <si>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</si>
  <si>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</si>
  <si>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</si>
  <si>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</si>
  <si>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</si>
  <si>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</si>
  <si>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</si>
  <si>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</si>
  <si>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</si>
  <si>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</si>
  <si>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</si>
  <si>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</si>
  <si>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</si>
  <si>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</si>
  <si>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</si>
  <si>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</si>
  <si>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</si>
  <si>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</si>
  <si>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</si>
  <si>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</si>
  <si>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</si>
  <si>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</si>
  <si>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</si>
  <si>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</si>
  <si>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</si>
  <si>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</si>
  <si>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</si>
  <si>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</si>
  <si>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</si>
  <si>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</si>
  <si>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</si>
  <si>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</si>
  <si>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</si>
  <si>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</si>
  <si>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</si>
  <si>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</si>
  <si>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</si>
  <si>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</si>
  <si>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</si>
  <si>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</si>
  <si>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</si>
  <si>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</si>
  <si>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</si>
  <si>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</si>
  <si>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</si>
  <si>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</si>
  <si>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</si>
  <si>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</si>
  <si>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</si>
  <si>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</si>
  <si>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</si>
  <si>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</si>
  <si>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</si>
  <si>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</si>
  <si>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</si>
  <si>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</si>
  <si>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</si>
  <si>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</si>
  <si>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</si>
  <si>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</si>
  <si>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</si>
  <si>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</si>
  <si>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</si>
  <si>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</si>
  <si>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</si>
  <si>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</si>
  <si>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</si>
  <si>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</si>
  <si>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</si>
  <si>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</si>
  <si>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</si>
  <si>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</si>
  <si>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</si>
  <si>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</si>
  <si>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</si>
  <si>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</si>
  <si>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</si>
  <si>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</si>
  <si>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</si>
  <si>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</si>
  <si>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</si>
  <si>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</si>
  <si>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</si>
  <si>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</si>
  <si>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</si>
  <si>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</si>
  <si>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</si>
  <si>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</si>
  <si>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</si>
  <si>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</si>
  <si>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</si>
  <si>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</si>
  <si>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</si>
  <si>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</si>
  <si>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</si>
  <si>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</si>
  <si>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</si>
  <si>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</si>
  <si>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</si>
  <si>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</si>
  <si>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</si>
  <si>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</si>
  <si>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</si>
  <si>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</si>
  <si>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</si>
  <si>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</si>
  <si>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</si>
  <si>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</si>
  <si>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</si>
  <si>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</si>
  <si>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</si>
  <si>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</si>
  <si>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</si>
  <si>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</si>
  <si>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</si>
  <si>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</si>
  <si>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</si>
  <si>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</si>
  <si>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</si>
  <si>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</si>
  <si>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</si>
  <si>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</si>
  <si>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</si>
  <si>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</si>
  <si>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</si>
  <si>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</si>
  <si>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</si>
  <si>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</si>
  <si>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</si>
  <si>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</si>
  <si>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</si>
  <si>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</si>
  <si>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Participar en las actividades de formulación e implementación de políticas públicas sociales del Departamento</t>
  </si>
  <si>
    <t>Jefe Oficina y Profesional de Oficina de Planeación, Subgerente Financiero, Subgerente Protección Social y Gerente.</t>
  </si>
  <si>
    <t>las que requieran atención</t>
  </si>
  <si>
    <t>Subgerente y Profesional de Protección Social</t>
  </si>
  <si>
    <t>Seguimiento al 100% de los procesos activos</t>
  </si>
  <si>
    <t>los que sean necesarios</t>
  </si>
  <si>
    <t xml:space="preserve">METAS POR ACTIVIDAD </t>
  </si>
  <si>
    <t>Fiduciarias, Gerente y Jefe de Oficina  de Bienes inmuebles</t>
  </si>
  <si>
    <t>(Nº de estudios previos para contratación de servicios / 5) x 100</t>
  </si>
  <si>
    <t>Asistencia y asesoría jurídica a la entidad</t>
  </si>
  <si>
    <t xml:space="preserve">MEDICION DEL INDICADOR </t>
  </si>
  <si>
    <t>Modelos de Atención diseñados para la protección social de niños, niñas y adolescentes.</t>
  </si>
  <si>
    <t>Planeación de los servicios de atención</t>
  </si>
  <si>
    <t>Estructura de costos actualizada</t>
  </si>
  <si>
    <t>(Número de visitas realizadas/ 30 programadas)*100</t>
  </si>
  <si>
    <t>Revisión, análisis, rediseño, diversificación, creación,   modernización de los servicios y modelos de atención,  en respuesta a la demanda actual de servicios en el Departamento de Cundinamarca, articulando acciones con entes competentes (Gobernación Secretarias de Salud, Desarrollo Social,  Gobierno, ICCU, EPSs,  SENA, Ministerios de Trabajo Colombia Mayor, Salud, Gobierno, Unidad de Victimas, Cajas de Compensación Familiar, Alcaldías Municipales, Familias, Empresa Privada y Fundaciones Nacionales e Internacionales), para el fortalecimiento de las fuentes de cofinanciación.</t>
  </si>
  <si>
    <t>Revisión, análisis, rediseño, diversificación, creación,   modernización de los servicios y modelos de atención,  en respuesta a la demanda actual de servicios en el Departamento de Cundinamarca, articulando acciones con entes competentes (Gobernación Secretarias de Salud, Desarrollo Social,  Gobierno, ICCU, EPSs,  SENA, Ministerios de Trabajo, Salud, Gobierno, Unidad de Victimas, Cajas de Compensación Familiar, Alcaldías Municipales, Familias, Empresa Privada y Fundaciones Nacionales e Internacionales), para el fortalecimiento de las fuentes de cofinanciación.</t>
  </si>
  <si>
    <t xml:space="preserve">Número de consultas atendidas </t>
  </si>
  <si>
    <t>(Número de visitas realizadas/ 50 programadas)*100</t>
  </si>
  <si>
    <t xml:space="preserve">INDICADOR </t>
  </si>
  <si>
    <t>Estrategia anticorrupción y de atención al ciudadano diseñada y publicada en la web de la entidad.</t>
  </si>
  <si>
    <t>Seguimiento y evaluación a la estrategia anticorrupción y de atención al ciudadano</t>
  </si>
  <si>
    <t>Informe de seguimiento y evaluación elaborado y publicado en la web de la entidad</t>
  </si>
  <si>
    <t>Jefe de Oficina de Gestión Integral de Bienes Inmuebles, Profesional Universitario</t>
  </si>
  <si>
    <t>Número de comités o grupos de trabajo en los que representan a la entidad</t>
  </si>
  <si>
    <t>Mantener actualizado el Manual de Procesos, Procedimientos e Indicadores de la entidad.</t>
  </si>
  <si>
    <t>Contrato suscrito</t>
  </si>
  <si>
    <t>Auditoria al SGC en todos los procesos de la entidad</t>
  </si>
  <si>
    <t>Medición y análisis de ausentismo</t>
  </si>
  <si>
    <t xml:space="preserve">Plan Institucional de Bienestar Capacitación e Incentivos formulado y aprobado </t>
  </si>
  <si>
    <t>(Número de actividades de Bienestar e Incentivos realizadas / Número de actividades programadas) x 100</t>
  </si>
  <si>
    <t>(Número de actividades de capacitación realizadas / Número de actividades programadas) x 100</t>
  </si>
  <si>
    <t xml:space="preserve">(Numero de encuestas de bienestar con calificación satisfactoria de los funcionarios / Número total de encuestas diligenciadas) x 100 </t>
  </si>
  <si>
    <t xml:space="preserve">(Numero de encuestas de capacitación con calificación satisfactoria de los funcionarios / Número total de encuestas diligenciadas) x 100 </t>
  </si>
  <si>
    <t>Secretario General y Profesional Universitario</t>
  </si>
  <si>
    <t>Número de equipos nuevos instalados</t>
  </si>
  <si>
    <t>(Número  de terminales de trabajo actualizadas con licencia antivirus/ Número total de terminales) x 100</t>
  </si>
  <si>
    <t>(Número de actividades para el fortalecimiento de la plataforma informática ejecutadas / Número de actividades requeridas) x 100</t>
  </si>
  <si>
    <t>Gerente General,  Profesional Universitario.</t>
  </si>
  <si>
    <t>Gerente General, Secretario General,  Profesional Universitario.</t>
  </si>
  <si>
    <t>(Número de contratos con supervisión / Número de interventorías asignadas) x 100</t>
  </si>
  <si>
    <t>(Número de Soportes  atendidos / Número de Soportes requeridos) x 100</t>
  </si>
  <si>
    <t xml:space="preserve">(Nº Total de hallazgos subsanados por las dependencias/ Número de hallazgos reportados en planes de mejoramiento) x 100 </t>
  </si>
  <si>
    <t>(Número de respuestas y soluciones a las quejas, sugerencias y reclamos  radicadas en la Oficina del Atención al Usuario/ Número de quejas, sugerencias, y reclamos recibidos en forma escrita) x 100</t>
  </si>
  <si>
    <t xml:space="preserve">Número de personas informadas y orientadas </t>
  </si>
  <si>
    <t xml:space="preserve">Número de contratos suscritos </t>
  </si>
  <si>
    <t>Archivo de gestión de contratación organizado y actualizado</t>
  </si>
  <si>
    <t>MISION de la Secretaría General (Artículo 11 Decreto 145 de 2011)  coordinar y dirigir la gestión del talento humano, de los recursos informáticos, materiales y físicos; y de la gestión contractual; de acuerdo con la Gerencia General, que requiera la entidad en desarrollo de su misión institucional.</t>
  </si>
  <si>
    <t xml:space="preserve">Gestión Interinstitucional de recursos para la prestación de los servicios. </t>
  </si>
  <si>
    <t>Modelos de Atención diseñados para la protección social de personas con discapacidad mental.</t>
  </si>
  <si>
    <t xml:space="preserve">Seguimiento a la sistematización de la información de usuarios en los centros de atención en discapacidad mental (historias clínicas) </t>
  </si>
  <si>
    <t>(Número de procesos atendidos en la vigencia / Número de procesos notificados en la vigencia) x 100</t>
  </si>
  <si>
    <t>(Número de resoluciones revisadas y actualizadas durante la vigencia / Número de solicitudes recibidas) x 100</t>
  </si>
  <si>
    <t>Políticas públicas sociales  formuladas y en  ejecución con participación de la entidad</t>
  </si>
  <si>
    <t>Segunda  Versión, Enero 2012 BEN-F-OP-5020-01</t>
  </si>
  <si>
    <t>Adelantar el proceso de adquisición de hardware obsoleto</t>
  </si>
  <si>
    <t>Convenio activo</t>
  </si>
  <si>
    <t>Las que sean solicitadas</t>
  </si>
  <si>
    <t>Los que sean necesarios</t>
  </si>
  <si>
    <t xml:space="preserve">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t>
  </si>
  <si>
    <t>Atención y orientación personal, escrita, telefónica,  y a través de la web a los usuarios que lo requieran.</t>
  </si>
  <si>
    <t>Elaborar y presentar informes de quejas, reclamos y sugerencias y del Sistema de Atención al Ciudadano a la Gerencia, a la Oficina de Control Interno,  Oficina de Planeación y a los responsables del Sistema de Gestión de la Calidad.</t>
  </si>
  <si>
    <t>Los que se requieran</t>
  </si>
  <si>
    <t>Porcentaje de Historias Clínicas actualizadas en el SIPAB (Sistema de Información de la Beneficencia de Cundinamarca)</t>
  </si>
  <si>
    <t>(Nº de niños y  niñas protegidos en el período/ 330 programado) x 100</t>
  </si>
  <si>
    <t>(Nº de adolescentes protegidos en el período / 330 Programado en el período) x 100</t>
  </si>
  <si>
    <t>Formular  Plan Anual de Adquisiciones</t>
  </si>
  <si>
    <t>Informe de seguimiento al  Plan Anual de Adquisiciones</t>
  </si>
  <si>
    <t>Verificar los inventarios de bienes devolutivos en los centros de protección.</t>
  </si>
  <si>
    <t>(Número de bienes dados de baja/ Número total de bienes a dar de baja) x 100</t>
  </si>
  <si>
    <t>Almacenista, Técnico y Auxiliar, Comité de Bajas</t>
  </si>
  <si>
    <t>Formular el Plan Anual de Adquisiciones de la entidad y realizar su seguimiento</t>
  </si>
  <si>
    <t>Plan Anual de Adquisiciones consolidado</t>
  </si>
  <si>
    <t>Realizar la verificación de inventarios en los centros de protección y dependencias de la entidad.</t>
  </si>
  <si>
    <t>Mantener el registro de bienes y elementos actualizado en el aplicativo de inventarios.</t>
  </si>
  <si>
    <t>porcentaje del aplicativo actualizado</t>
  </si>
  <si>
    <t>Supervisión del recaudo de ingresos por concepto de arrendamientos, bienes, legados, donaciones y rentas, fortaleciendo el recaudo y fiscalización de los ingresos de la entidad por concepto de ingresos corrientes y recursos de capital.</t>
  </si>
  <si>
    <t>Actualización de datos  del sistema de información para la optimización de las operaciones y procesos de la Oficina de Bienes</t>
  </si>
  <si>
    <t>Digitar la información para mantener actualizado el Sistema de Información Inmobiliario SIMI y actualización, escaneo y publicación de los documentos relevantes en la Oficina</t>
  </si>
  <si>
    <t>(Número de inmuebles con información actualizada / Número total de inmuebles) x 100</t>
  </si>
  <si>
    <t>Mantener actualizados los avalúos de renta para establecer cánones de arrendamiento adecuados y/o ventas con base en dichos avalúos.</t>
  </si>
  <si>
    <t>Solicitar la actualización de los avalúos comerciales y de renta cuando sea necesario para la asignación de los cánones de arrendamiento y/o venta de inmuebles</t>
  </si>
  <si>
    <t>Control y seguimiento a la cartera de los bienes inmuebles de la entidad</t>
  </si>
  <si>
    <t>Realizar la actualización permanente de la cartera de la Entidad con el fin de llevar el adecuado control sobre los valores adeudados</t>
  </si>
  <si>
    <t>(Ingresos recaudados por cartera / Total de cartera vencida) x 100</t>
  </si>
  <si>
    <t>Realizar las actividades de generación, control, solicitud y verificación de las contribuciones sobre el pago de los impuestos del Inventario de bienes Inmuebles de la Entidad</t>
  </si>
  <si>
    <t>(Nº de inmuebles con pago de impuestos / Nº total de inmuebles) x 100</t>
  </si>
  <si>
    <t>(Número de los proyectos con avance / numero total de proyectos fiduciarios) x 100</t>
  </si>
  <si>
    <t>(Número de informes presentados / Número de informes requeridos) x 100</t>
  </si>
  <si>
    <t>(Recursos administrados y Ejecutados en el período/Recursos Asignados en el período) x 100</t>
  </si>
  <si>
    <t>Gestionar el cobro de cartera de acuerdo a la información de las diferentes dependencias</t>
  </si>
  <si>
    <t xml:space="preserve">Practicar auditorías internas, de calidad y gestión a   los procesos y procedimientos en las diferentes áreas y centros de protección social. </t>
  </si>
  <si>
    <t>En coordinación con las dependencias competentes en la ejecución de proyectos de inversión y con la Secretaría de Planeación, formular los proyectos de inversión que requiera la entidad y registrarlos en Banco Departamental de Programas y Proyectos</t>
  </si>
  <si>
    <t>Liquidar los contratos ejecutados del proceso de gestión informática</t>
  </si>
  <si>
    <t>(Número de Inventarios verificados / Número de inventarios a verificar) x 100</t>
  </si>
  <si>
    <t>Informes del Sistema de Atención al Ciudadano elaborados y presentados</t>
  </si>
  <si>
    <t>Subgerente, Profesionales Protección Social supervisores de los contratos y directores de los centros de protección</t>
  </si>
  <si>
    <t>PROCESO PROTECCIÓN SOCIAL</t>
  </si>
  <si>
    <t>EJE ESTRATEGICO/PROGRAMA/SUBPROGRAMA/PROYECTO</t>
  </si>
  <si>
    <t xml:space="preserve"> PROCESO FINANCIERO</t>
  </si>
  <si>
    <t>PROCESO JURIDICO</t>
  </si>
  <si>
    <t>MISION OFICINA ASESORA JURIDICA(Artículo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</si>
  <si>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PROCESO CONTROL INTERNO</t>
  </si>
  <si>
    <t>MISION OFICINA DE CONTROL INTERNO (Artículo 6 Decreto 145 de 2011)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</si>
  <si>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 xml:space="preserve">PROCESO CONTROL DISCIPLINARIO INTERNO </t>
  </si>
  <si>
    <t>MISION OFICINA: (Artículo 7 del Decreto 145 de 2011): Ejecutar labores de dirección, coordinación y control de la aplicación del régimen disciplinario y la ejecución de acciones preventivas que contribuyan a generar criterios de acatamiento de las normas en especial las contenidas en la ley 734 de 2002.</t>
  </si>
  <si>
    <t>PROCESO GESTION INMUEBLES</t>
  </si>
  <si>
    <t>PROCESO GESTION INTEGRAL Y PLANEACION ESTRATEGICA</t>
  </si>
  <si>
    <t>MISIÓN OFICINA (Artículo 9 Decreto 145 de 2011).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</si>
  <si>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PROCESO GESTION TALENTO HUMANO</t>
  </si>
  <si>
    <t>PROCESO GESTION INFORMATICA</t>
  </si>
  <si>
    <t>PROCESO  GESTION  ALMACEN E INVENTARIOS</t>
  </si>
  <si>
    <t xml:space="preserve"> PROCESOS RECURSOS FISICOS Y GESTION DOCUMENTAL</t>
  </si>
  <si>
    <t>PROCESO ATENCION AL CIUDADANO</t>
  </si>
  <si>
    <t xml:space="preserve"> PROCESO GESTION CONTRACTUAL</t>
  </si>
  <si>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Programa </t>
    </r>
    <r>
      <rPr>
        <sz val="9"/>
        <color indexed="8"/>
        <rFont val="Arial"/>
        <family val="2"/>
      </rPr>
      <t xml:space="preserve">: ENVEJECIMIENTO ACTIVO Y VEJEZ </t>
    </r>
    <r>
      <rPr>
        <b/>
        <sz val="9"/>
        <color indexed="8"/>
        <rFont val="Arial"/>
        <family val="2"/>
      </rPr>
      <t xml:space="preserve"> </t>
    </r>
    <r>
      <rPr>
        <sz val="9"/>
        <color indexed="8"/>
        <rFont val="Arial"/>
        <family val="2"/>
      </rPr>
      <t xml:space="preserve">
</t>
    </r>
    <r>
      <rPr>
        <b/>
        <sz val="9"/>
        <color indexed="8"/>
        <rFont val="Arial"/>
        <family val="2"/>
      </rPr>
      <t>Subprograma:</t>
    </r>
    <r>
      <rPr>
        <sz val="9"/>
        <color indexed="8"/>
        <rFont val="Arial"/>
        <family val="2"/>
      </rPr>
      <t xml:space="preserve"> ENVEJECIMIENTO Y VEJEZ CON ATENCIÓN Y PROTECCIÓN
</t>
    </r>
    <r>
      <rPr>
        <b/>
        <sz val="9"/>
        <color indexed="8"/>
        <rFont val="Arial"/>
        <family val="2"/>
      </rPr>
      <t>Proyecto</t>
    </r>
    <r>
      <rPr>
        <sz val="9"/>
        <color indexed="8"/>
        <rFont val="Arial"/>
        <family val="2"/>
      </rPr>
      <t xml:space="preserve"> PROTECCION SOCIAL A PERSONAS ADULTAS MAYORES  EN CENTROS DE LA BENEFICENCIA DE CUNDINAMARCA
</t>
    </r>
    <r>
      <rPr>
        <b/>
        <sz val="9"/>
        <color indexed="8"/>
        <rFont val="Arial"/>
        <family val="2"/>
      </rPr>
      <t xml:space="preserve">
Programa: </t>
    </r>
    <r>
      <rPr>
        <sz val="9"/>
        <color indexed="8"/>
        <rFont val="Arial"/>
        <family val="2"/>
      </rPr>
      <t xml:space="preserve">VÍCTIMAS DEL CONFLICTO ARMADO: OPORTUNIDADES PARA LA PAZ
</t>
    </r>
    <r>
      <rPr>
        <b/>
        <sz val="9"/>
        <color indexed="8"/>
        <rFont val="Arial"/>
        <family val="2"/>
      </rPr>
      <t xml:space="preserve">
Subprograma: </t>
    </r>
    <r>
      <rPr>
        <sz val="9"/>
        <color indexed="8"/>
        <rFont val="Arial"/>
        <family val="2"/>
      </rPr>
      <t>Atención y Asistencia</t>
    </r>
  </si>
  <si>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
Programa: </t>
    </r>
    <r>
      <rPr>
        <sz val="9"/>
        <color indexed="8"/>
        <rFont val="Arial"/>
        <family val="2"/>
      </rPr>
      <t xml:space="preserve">LOS MÁS CAPACES
</t>
    </r>
    <r>
      <rPr>
        <b/>
        <sz val="9"/>
        <color indexed="8"/>
        <rFont val="Arial"/>
        <family val="2"/>
      </rPr>
      <t xml:space="preserve">Subprograma: </t>
    </r>
    <r>
      <rPr>
        <sz val="9"/>
        <color indexed="8"/>
        <rFont val="Arial"/>
        <family val="2"/>
      </rPr>
      <t>DISPAPACIDAD, ATENCIÓN Y PROTECCIÓN</t>
    </r>
    <r>
      <rPr>
        <b/>
        <sz val="9"/>
        <color indexed="8"/>
        <rFont val="Arial"/>
        <family val="2"/>
      </rPr>
      <t xml:space="preserve">
Proyecto</t>
    </r>
    <r>
      <rPr>
        <sz val="9"/>
        <color indexed="8"/>
        <rFont val="Arial"/>
        <family val="2"/>
      </rPr>
      <t xml:space="preserve"> PROTECCION SOCIAL A PERSONAS CON DISCAPACIDAD MENTAL EN CENTROS DE LA BENEFICENCIA DE CUNDINAMARCA </t>
    </r>
    <r>
      <rPr>
        <b/>
        <sz val="9"/>
        <color indexed="8"/>
        <rFont val="Arial"/>
        <family val="2"/>
      </rPr>
      <t xml:space="preserve">
Programa: </t>
    </r>
    <r>
      <rPr>
        <sz val="9"/>
        <color indexed="8"/>
        <rFont val="Arial"/>
        <family val="2"/>
      </rPr>
      <t xml:space="preserve">VÍCTIMAS DEL CONFLICTO ARMADO: OPORTUNIDADES PARA LA PAZ
</t>
    </r>
    <r>
      <rPr>
        <b/>
        <sz val="9"/>
        <color indexed="8"/>
        <rFont val="Arial"/>
        <family val="2"/>
      </rPr>
      <t xml:space="preserve">Subprograma: </t>
    </r>
    <r>
      <rPr>
        <sz val="9"/>
        <color indexed="8"/>
        <rFont val="Arial"/>
        <family val="2"/>
      </rPr>
      <t xml:space="preserve">Atención y Asistencia
</t>
    </r>
    <r>
      <rPr>
        <b/>
        <sz val="9"/>
        <color indexed="8"/>
        <rFont val="Arial"/>
        <family val="2"/>
      </rPr>
      <t>Programa:</t>
    </r>
    <r>
      <rPr>
        <sz val="9"/>
        <color indexed="8"/>
        <rFont val="Arial"/>
        <family val="2"/>
      </rPr>
      <t xml:space="preserve"> VÍCTIMAS DEL CONFLICTO ARMADO: OPORTUNIDADES PARA LA PAZ
</t>
    </r>
    <r>
      <rPr>
        <b/>
        <sz val="9"/>
        <color indexed="8"/>
        <rFont val="Arial"/>
        <family val="2"/>
      </rPr>
      <t xml:space="preserve">Subprograma: </t>
    </r>
    <r>
      <rPr>
        <sz val="9"/>
        <color indexed="8"/>
        <rFont val="Arial"/>
        <family val="2"/>
      </rPr>
      <t>Atención y Asistencia</t>
    </r>
  </si>
  <si>
    <t>PERMANENCIA</t>
  </si>
  <si>
    <t>EFECTIVIDAD DEL PROGRAMA TERAPEUTICO</t>
  </si>
  <si>
    <t>INDICADORES QUE HACEN FALTA</t>
  </si>
  <si>
    <r>
      <t xml:space="preserve">CÓDIGO: </t>
    </r>
    <r>
      <rPr>
        <sz val="12"/>
        <color indexed="8"/>
        <rFont val="Arial"/>
        <family val="2"/>
      </rPr>
      <t>FT 5020-01-01.1</t>
    </r>
  </si>
  <si>
    <r>
      <t xml:space="preserve">VERSIÓN: </t>
    </r>
    <r>
      <rPr>
        <sz val="12"/>
        <color indexed="8"/>
        <rFont val="Arial"/>
        <family val="2"/>
      </rPr>
      <t>03</t>
    </r>
  </si>
  <si>
    <r>
      <rPr>
        <b/>
        <sz val="10"/>
        <color indexed="8"/>
        <rFont val="Arial"/>
        <family val="2"/>
      </rPr>
      <t>PROCESO:</t>
    </r>
    <r>
      <rPr>
        <sz val="10"/>
        <color indexed="8"/>
        <rFont val="Arial"/>
        <family val="2"/>
      </rPr>
      <t xml:space="preserve"> PLANEACION </t>
    </r>
  </si>
  <si>
    <r>
      <rPr>
        <b/>
        <sz val="10"/>
        <color indexed="8"/>
        <rFont val="Arial"/>
        <family val="2"/>
      </rPr>
      <t>PROCEDIMIENTO:</t>
    </r>
    <r>
      <rPr>
        <sz val="10"/>
        <color indexed="8"/>
        <rFont val="Arial"/>
        <family val="2"/>
      </rPr>
      <t xml:space="preserve"> FORMULACIÓN DE PLANES </t>
    </r>
  </si>
  <si>
    <t>(Nº avalúos realizados / los proyectados para la vigencia)  x 100</t>
  </si>
  <si>
    <t>MISIÓN SUBGERENCIA DE PROTECCION SOCIAL: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</si>
  <si>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
Programa:  </t>
    </r>
    <r>
      <rPr>
        <sz val="9"/>
        <color indexed="8"/>
        <rFont val="Arial"/>
        <family val="2"/>
      </rPr>
      <t xml:space="preserve">TEMPRANAS SONRISAS
</t>
    </r>
    <r>
      <rPr>
        <b/>
        <sz val="9"/>
        <color indexed="8"/>
        <rFont val="Arial"/>
        <family val="2"/>
      </rPr>
      <t xml:space="preserve">Subprograma: </t>
    </r>
    <r>
      <rPr>
        <sz val="9"/>
        <color indexed="8"/>
        <rFont val="Arial"/>
        <family val="2"/>
      </rPr>
      <t xml:space="preserve">INFANCIA EN AMBIENTES PROTECTORES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Programa </t>
    </r>
    <r>
      <rPr>
        <sz val="9"/>
        <color indexed="8"/>
        <rFont val="Arial"/>
        <family val="2"/>
      </rPr>
      <t>ADOLESCENTES CAMBIOS CON SEGURIDAD</t>
    </r>
    <r>
      <rPr>
        <b/>
        <sz val="9"/>
        <color indexed="8"/>
        <rFont val="Arial"/>
        <family val="2"/>
      </rPr>
      <t xml:space="preserve">
Subprograma: </t>
    </r>
    <r>
      <rPr>
        <sz val="9"/>
        <color indexed="8"/>
        <rFont val="Arial"/>
        <family val="2"/>
      </rPr>
      <t>ADOLESCENCIA EN AMBIENTES PROTECTORES</t>
    </r>
    <r>
      <rPr>
        <b/>
        <sz val="9"/>
        <color indexed="8"/>
        <rFont val="Arial"/>
        <family val="2"/>
      </rPr>
      <t xml:space="preserve">
Proyecto: </t>
    </r>
    <r>
      <rPr>
        <sz val="9"/>
        <color indexed="8"/>
        <rFont val="Arial"/>
        <family val="2"/>
      </rPr>
      <t xml:space="preserve">PROTECCION SOCIAL A LOS Y LAS  ADOLESCENTES EN CENTROS DE LA BENEFICENCIA DE CUNDINAMARCA
</t>
    </r>
    <r>
      <rPr>
        <b/>
        <sz val="9"/>
        <color indexed="8"/>
        <rFont val="Arial"/>
        <family val="2"/>
      </rPr>
      <t xml:space="preserve">Programa: </t>
    </r>
    <r>
      <rPr>
        <sz val="9"/>
        <color indexed="8"/>
        <rFont val="Arial"/>
        <family val="2"/>
      </rPr>
      <t xml:space="preserve">VÍCTIMAS DEL CONFLICTO ARMADO: OPORTUNIDADES PARA LA PAZ
</t>
    </r>
    <r>
      <rPr>
        <b/>
        <sz val="9"/>
        <color indexed="8"/>
        <rFont val="Arial"/>
        <family val="2"/>
      </rPr>
      <t xml:space="preserve">
Subprograma:</t>
    </r>
    <r>
      <rPr>
        <sz val="9"/>
        <color indexed="8"/>
        <rFont val="Arial"/>
        <family val="2"/>
      </rPr>
      <t xml:space="preserve"> Atención y Asistencia</t>
    </r>
  </si>
  <si>
    <t>FECHA: FEBRERO 2017</t>
  </si>
  <si>
    <t>INICIAL (Enero 2017)</t>
  </si>
  <si>
    <t>META (Diciembre 2017)</t>
  </si>
  <si>
    <t>Revisión, análisis, rediseño, diversificación, creación,   modernización de los servicios y modelos de atención,  en respuesta a la demanda actual de servicios en el Departamento de Cundinamarca, articulando acciones con entes competentes (Gobernación (Secretarías de Salud, Desarrollo Social, Educación, Gobierno, ICCU, EPSs, ICBF, SENA, Ministerios de Trabajo, Salud, Gobierno, Unidad de Victimas, Cajas de Compensación Familiar, Alcaldías Municipales, Familias, Empresa Privada y Fundaciones Nacionales e Internacionales), para el fortalecimiento de las fuentes de cofinanciación.</t>
  </si>
  <si>
    <t xml:space="preserve">Realizar Visitas de supervisión al cumplimiento del objeto de los contratos de protección social, aplicando instrumentos de seguimiento y control. </t>
  </si>
  <si>
    <t xml:space="preserve">Suscripción de contratos o convenios con entes competentes y responsables de la atención a personas vulnerables atendidas por la Beneficencia </t>
  </si>
  <si>
    <t>Participar en los comités, mesas y grupos de trabajo relacionados con la políticas públicas sociales departamentales de atención a los niños, niñas, adolescentes, personas mayores y personas con discapacidad mental.</t>
  </si>
  <si>
    <t>Revisión y verificación documental  de casos y realizar las visitas domiciliarias a que haya lugar.</t>
  </si>
  <si>
    <t>ACTIVIDADES PROGRAMADAS</t>
  </si>
  <si>
    <t>Proyectó Doris Lozano, Profesional Oficina Asesora de Planeación</t>
  </si>
  <si>
    <t>Administrar la Ejecución de  $4.300.000.000  en la protección de niños y niñas en los centros de la Beneficencia</t>
  </si>
  <si>
    <t>Administrar la Ejecución $3.400.000.000 en la protección de adolecentes en los centros de la Beneficencia</t>
  </si>
  <si>
    <t>Administrar la Ejecución $9.400.000.000  en la protección del adulto mayor en los centros de la Beneficencia y convenios de cofinanciación con municipios de Cundinamarca</t>
  </si>
  <si>
    <t>Administrar la Ejecución de $13.350.000.000 para desarrollo del proyecto de protección a personas con discapacidad mental crónica en los centros de la Beneficencia.</t>
  </si>
  <si>
    <t xml:space="preserve">Administrar la ejecución del presupuesto de funcionamiento de la entidad </t>
  </si>
  <si>
    <t>Administrar el recaudo y fiscalización de los ingresos de la entidad por concepto de ingresos corrientes y recursos de capital.</t>
  </si>
  <si>
    <t>Estados Financieros Vigencia 2016 debidamente aprobados por el Consejo Directivo de la Entidad</t>
  </si>
  <si>
    <t>Revisión, Verificación  y Consolidación de toda la información contable producida durante la Vigencia Fiscal de 2016</t>
  </si>
  <si>
    <r>
      <t xml:space="preserve">MISIÓN SUBGERENCIA FINANCIERA: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</si>
  <si>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Subprograma: Atención y Asistencia</t>
  </si>
  <si>
    <t xml:space="preserve">Administrar la ejecución del presupuesto de inversión de la entidad </t>
  </si>
  <si>
    <t xml:space="preserve">Secretario General y Profesional Universitario </t>
  </si>
  <si>
    <t>Actualización de Costos de atención.</t>
  </si>
  <si>
    <t>Orientar la elaboración de los acuerdos de gestión por parte los gerentes públicos de la entidad y evaluar su cumplimiento.</t>
  </si>
  <si>
    <t>Eje Estratégico: Integración y Gobernanza, Programa: Cundinamarca a su Servicio, Subprograma: Buenas prácticas de gobierno</t>
  </si>
  <si>
    <t xml:space="preserve">Eje integración y Gobernanza, programa Cundinamarca a su Servicio, Subprograma Gestión Publica Eficiente, Moderna al Servicio al Ciudadano </t>
  </si>
  <si>
    <t>Desarrollar actividades que fomenten los principios éticos como código de conducta en el  actuar laboral diario</t>
  </si>
  <si>
    <t>Actualizar e implementar el CÓDIGO DE ÉTICA de la entidad</t>
  </si>
  <si>
    <t>Hacer seguimiento al ausentismo e identificar las causas y soluciones</t>
  </si>
  <si>
    <t>Realizar inducción a los nuevos funcionarios y actualizar y difundir el manual de reinducción a los funcionarios antiguos</t>
  </si>
  <si>
    <t>Ejecutar el proceso de provisión de empleos, verificar el cumplimiento de  requisitos, elaboración de actos administrativos y afiliaciones seguridad social.</t>
  </si>
  <si>
    <r>
      <t xml:space="preserve">Ejecutar el proceso de </t>
    </r>
    <r>
      <rPr>
        <b/>
        <sz val="9"/>
        <color indexed="8"/>
        <rFont val="Arial"/>
        <family val="2"/>
      </rPr>
      <t>encargos</t>
    </r>
    <r>
      <rPr>
        <sz val="9"/>
        <color indexed="8"/>
        <rFont val="Arial"/>
        <family val="2"/>
      </rPr>
      <t xml:space="preserve"> en los empleos de la entidad, en cumplimiento de la normatividad vigente, elaborar el estudio de planta de empleos para verificar el cumplimiento de requisitos, el informe del derecho preferencial y elaborar los actos administrativos a que halla lugar</t>
    </r>
  </si>
  <si>
    <t>Realizar el acompañamiento y seguimiento al proceso de evaluación de desempeño de los funcionarios inscritos en carrera administrativa</t>
  </si>
  <si>
    <t>Diseño del Plan Institucional de Bienestar, Capacitación e Incentivos</t>
  </si>
  <si>
    <r>
      <rPr>
        <sz val="9"/>
        <color indexed="8"/>
        <rFont val="Arial"/>
        <family val="2"/>
      </rPr>
      <t>Formular, ejecutar y hacer</t>
    </r>
    <r>
      <rPr>
        <sz val="9"/>
        <rFont val="Arial"/>
        <family val="2"/>
      </rPr>
      <t xml:space="preserve"> seguimiento</t>
    </r>
    <r>
      <rPr>
        <sz val="9"/>
        <color indexed="8"/>
        <rFont val="Arial"/>
        <family val="2"/>
      </rPr>
      <t xml:space="preserve"> a las  actividades del Plan de Bienestar, Capacitación e Incentivos</t>
    </r>
  </si>
  <si>
    <t xml:space="preserve">Realizar las actividades programadas en el Plan Institucional de Bienestar, Capacitación e Incentivos </t>
  </si>
  <si>
    <t>Formular el Programa de Salud en el Trabajo y Riesgos Laborales,  ejecución y seguimiento de las actividades del programa</t>
  </si>
  <si>
    <t>Implementar el Sistema de Seguridad y Salud en Trabajo en la entidad</t>
  </si>
  <si>
    <t>Expedir certificaciones de información consignada en las historias laborales y manuales de funciones.</t>
  </si>
  <si>
    <t>Elaborar proceso precontractual para la compra de papelería y útiles de oficina</t>
  </si>
  <si>
    <t>Realizar el proceso de bajas de bienes devolutivos que se encuentran inservibles y obsoletos y que requiere la entidad</t>
  </si>
  <si>
    <t>Rendición oportuna de Informes a Organismos de Control (Contaduría General, Contraloría Departamental, Secretaria de Hacienda Departamental, DIAN, Secretaria de Hacienda Distrital)</t>
  </si>
  <si>
    <t>Efectuar las reuniones del Comité de Sostenibilidad Contable para la depuración de las cuentas del Balance, cuantas veces se requieran.</t>
  </si>
  <si>
    <t>Administrar la Ejecución de $15.024.125.000 para garantizar las funciones administrativas que en cumplimiento de la ley desarrolla la Beneficencia</t>
  </si>
  <si>
    <t>Garantizar el recaudo y la ejecución presupuestal del valor asignado $45.459.125.000</t>
  </si>
  <si>
    <t xml:space="preserve">Implementar y articular todos los módulos del nuevo sistema de información financiera, para el trabajo en línea y la generación información actualizada en tiempo real. </t>
  </si>
  <si>
    <t>Modelos de Atención diseñados para la protección social de Personas Mayores.</t>
  </si>
  <si>
    <t>Subgerente y Profesional delegado para actualizar costos</t>
  </si>
  <si>
    <t xml:space="preserve">Gerente,  Subgerente, Secretaria General y Profesional Protección Social </t>
  </si>
  <si>
    <t>los que se determinen</t>
  </si>
  <si>
    <r>
      <rPr>
        <b/>
        <sz val="9"/>
        <rFont val="Arial"/>
        <family val="2"/>
      </rPr>
      <t xml:space="preserve">Programas: 
</t>
    </r>
    <r>
      <rPr>
        <sz val="9"/>
        <rFont val="Arial"/>
        <family val="2"/>
      </rPr>
      <t xml:space="preserve">TEMPRANAS SONRISAS
ADOLESCENTES CAMBIOS CON SEGURIDAD
ENVEJECIMIENTO ACTIVO Y VEJEZ
LOS MÁS CAPACES
VÍCTIMAS DEL CONFLICTO ARMADO: OPORTUNIDADES PARA LA PAZ
</t>
    </r>
  </si>
  <si>
    <t>Profesional en trabajo social y equipo de apoyo de centros de protección cuando sea necesario.
Observación: Los estudios de casos se realizan según disponibilidad de cupos</t>
  </si>
  <si>
    <t>PROGRAMA CON TODA SEGURIDAD
SUBPROGRAMA GARANTIA DE DERECHOS HUMANOS Y CONVIVENCIA
PROYECTO: ERRADICACION DE LA VIOLENCIA CONTRA LA MUJER EN CUNDINAMARCA</t>
  </si>
  <si>
    <t>(Numero de personas atendidas/Numero programado)*100</t>
  </si>
  <si>
    <t>Supervisar el recaudo por concepto de cánones de arrendamiento de inmuebles.</t>
  </si>
  <si>
    <t>(Número de funcionarios inscritos en carrera administrativa evaluados/ número total de funcionarios en carrera 36)  x 100</t>
  </si>
  <si>
    <t>(Número de acuerdos de gestión evaluados / número total de gerentes públicos)  x 100</t>
  </si>
  <si>
    <t>(Número de actividades realizadas/Número de actividades programadas) x 100</t>
  </si>
  <si>
    <t>Porcentaje de implementación del SSST en la entidad</t>
  </si>
  <si>
    <t xml:space="preserve">Actualización del soporte de mantenimiento del software correspondiente al Motor de Base de Datos ORCLE DATABASE EXPRESS EDITION </t>
  </si>
  <si>
    <t>Profesional Universitario asignado a la supervisión</t>
  </si>
  <si>
    <t>Profesional Universitario Asignado a la supervisión</t>
  </si>
  <si>
    <t>Apoyar la implementación del Sistema de información  Integral SIWIM (Módulos, Tesorería, Presupuesto, Contabilidad, Cuenta Por Pagar  -Activos Fijos - Inventarios y Nómina)</t>
  </si>
  <si>
    <t>Revisó y aprobó: Ing. Julian Alfredo Rodríguez Montaño, Jefe Oficina Asesora de Planeación</t>
  </si>
  <si>
    <t xml:space="preserve">Total  de recursos económicos de cooperación invertidos  en la gestión institucional </t>
  </si>
  <si>
    <t>Profesional en trabajo social. 
Observación: Atención y orientación se realiza a demanda del servicio</t>
  </si>
  <si>
    <t>Prestar los servicios de atención a mujeres victimas de la violencia intrafamiliar y sus hijos</t>
  </si>
  <si>
    <t>Implementación del sistema integrado de información financiera.</t>
  </si>
  <si>
    <t>Contratar el mantenimiento de los equipos de cómputo de la entidad de acuerdo a las garantías y contratación del servicio.</t>
  </si>
  <si>
    <t>Adelantar las actividades correspondientes para establecer  convenio interadministrativo con Secretaria de TIC,  con el propósito de seguir contando con las herramientas de acceso y hospedaje del Portal Corporativo de la Beneficencia de Cundinamarca,  con el fin de facilitar la gestión  de contenido y la gestión de información  bajo esquemas de seguridad en el acceso y uso de la información por parte de los ciudadanos.</t>
  </si>
  <si>
    <t>Fuente: Planes de Acción proyectados por los responsables de los procesos en la Beneficencia</t>
  </si>
  <si>
    <t>Realizar el proceso de inducción a todos los funcionarios nuevos y de reinducción a todos los funcionarios cuando se presenten cambios en manuales de procesos, procedimientos y funciones</t>
  </si>
  <si>
    <t xml:space="preserve">% de Seguimiento a los riesgos detectados  en la matriz de riesgos
</t>
  </si>
  <si>
    <t xml:space="preserve">Realizar 25 auditorías  durante la vigencia. </t>
  </si>
  <si>
    <t xml:space="preserve">(Nº Total auditorías  de calidad y Gestión  realizadas / Total  auditorías programadas) x 100 </t>
  </si>
  <si>
    <t>Revisar y aprobar los  presupuestos de obra que sean necesarios para la contratación de obras de adecuación física de los centros de protección e inmuebles de propiedad de la Beneficencia de Cundinamarca</t>
  </si>
  <si>
    <t>Jefe de Oficina de Gestión Integral de Bienes Inmuebles, Oficina Asesora Jurídica</t>
  </si>
  <si>
    <t>Apoyo en la verificación de los presupuestos de las obras de adecuación física en los centros de protección y otros inmuebles de la Beneficencia para el mejoramiento de la calidad de vida de los usuarios con el fin de evitar el deterioro del inmueble y el cumplimiento de requerimientos técnicos</t>
  </si>
  <si>
    <t>Realizar los estudios previos para contratación de vigilancia y aseguramiento de los bienes de la entidad, fotocopiado, suministro  de combustible para vehículos de la entidad y mantenimiento del parque automotor e Intermediación de Seguros</t>
  </si>
  <si>
    <t>Elaborar e implementar el manual archivístico dándole aplicabilidad al articulo 37 del acuerdo 007 de 1994</t>
  </si>
  <si>
    <t>Elaboración y Aprobación Plan Institucional de Archivos (PINAR)</t>
  </si>
  <si>
    <t xml:space="preserve">PINAR Elaborado y Aprobado </t>
  </si>
  <si>
    <t>Garantizar la distribución de la Correspondencia Externa de la Entidad</t>
  </si>
  <si>
    <t>Respuesta oportuna a solicitudes de documentación que reposa en el archivo</t>
  </si>
  <si>
    <t xml:space="preserve">Técnico Administrativo </t>
  </si>
  <si>
    <t>Secretario General, Profesional Especializado y comité de archivo</t>
  </si>
  <si>
    <t>Profesional Especializado, Técnico Administrativo</t>
  </si>
  <si>
    <t>Profesional Especializado y Auxiliar Adminsitrativo</t>
  </si>
  <si>
    <t>Ejecución y seguimiento a las actividades programadas en la propuesta de atención a mujeres víctimas y sus hijos</t>
  </si>
  <si>
    <t xml:space="preserve">Cumplir las normas de archivística en el archivo histórico de la entidad y la aplicabilidad de las tablas de retención documental en los archivos de gestión </t>
  </si>
  <si>
    <t>Ejecución  del Convenio Interadministrativo con el Archivo  Nacional de la Nación (AGN) para aunar esfuerzos de asistencia técnica y administrativa en la recuperación del fondo documental de historias clínicas psiquiátricas del extinto Hospital Psiquiátrico Julio Manrique (Sibaté Cundinamarca), Fondo Documental de salud mental, de niños expósitos y otros,  para su desinfección, organización, digitalización y conservación.</t>
  </si>
  <si>
    <t>Subgerencia de Protección Social</t>
  </si>
  <si>
    <t xml:space="preserve">PLAN DE ACCION VIGENCIA 2017 POR PROCESO DE LA BENEFICENCIA DE CUNDINAMARCA
PLAN DE DESARROLLO "UNIDOS PODEMOS MAS" </t>
  </si>
  <si>
    <r>
      <rPr>
        <b/>
        <sz val="10"/>
        <color indexed="8"/>
        <rFont val="Arial"/>
        <family val="2"/>
      </rPr>
      <t>FORMATO:</t>
    </r>
    <r>
      <rPr>
        <sz val="10"/>
        <color indexed="8"/>
        <rFont val="Arial"/>
        <family val="2"/>
      </rPr>
      <t xml:space="preserve"> PLAN ACCIÓN Y SEGUIMIENTO</t>
    </r>
  </si>
  <si>
    <t>(Nº de niños, niñas y adolescentes con cumplimiento de logros académicos/ Nº de niños, niñas y adolescentes protegidos) x 100</t>
  </si>
  <si>
    <t xml:space="preserve">(Nº de Personas con Discapacidad Mental con condición normal nutricional/ Nº Personas con Discapacidad Mental) x 100%    </t>
  </si>
  <si>
    <t>Realizar seguimiento a la efectividad del programa nutricional de la población asistida</t>
  </si>
  <si>
    <t>Realizar seguimiento al desempeño educativo de la población asistida</t>
  </si>
  <si>
    <t>Proteger  a 330 niños y  niñas en los centros de protección de la Beneficencia</t>
  </si>
  <si>
    <t>Proteger a 330 adolescentes en los centros de protección de la Beneficencia</t>
  </si>
  <si>
    <t>Reprogramar la meta teniendo en cuenta  que desde abril de 2017 se tiene dos centros al servicio y no 3.</t>
  </si>
  <si>
    <t>(Número de personas mayores protegidas en el período / 700 programadas) *100</t>
  </si>
  <si>
    <t>Proteger de manera integral a 700 Personas Mayores en los centros de protección de la Beneficencia</t>
  </si>
  <si>
    <t xml:space="preserve">(Nº de NNA con condición normal nutricional/ Nº total  NNA atendidos) x 100%    </t>
  </si>
  <si>
    <t xml:space="preserve">(Nº de Adultos Mayores con condición normal nutricional/ Nº total de Adultos Mayores atendidos) x 100%    </t>
  </si>
  <si>
    <t>Subgerente, Profesionales de Protección Social, Directores y nutricionistas de centros de Protección</t>
  </si>
  <si>
    <t>Proteger de manera integral a  personas con discapacidad mental en los centros de protección de la Beneficencia.</t>
  </si>
  <si>
    <t>Proteger integralmente a 1100 personas con discapacidad mental en los centros de protección de la Beneficencia.</t>
  </si>
  <si>
    <t>(Nº de personas con discapacidad mental protegidas en el período / 1100 Programado) * 100</t>
  </si>
  <si>
    <t xml:space="preserve">Programas: 
TEMPRANAS SONRISAS
ADOLESCENTES CAMBIOS CON SEGURIDAD
ENVEJECIMIENTO ACTIVO Y VEJEZ
LOS MÁS CAPACES
VÍCTIMAS DEL CONFLICTO ARMADO: OPORTUNIDADES PARA LA PAZ
</t>
  </si>
  <si>
    <t>Número de contratos nuevos o adiciones suscritos en la vigencia</t>
  </si>
  <si>
    <t>Número de  usuarios ingresados por convenio y / o contrato  con los municipios de Cundinamarca</t>
  </si>
  <si>
    <t>Número de  usuarios ingresados por convenio y /o contrato con otras entidades</t>
  </si>
  <si>
    <t>Seguimiento a la ejecución de recursos de cooperación que hacen parte de la propuesta de los operadores de los Centros de Protección</t>
  </si>
  <si>
    <t>Ajustar teniendo en cuenta que existen 3 mesas de trabajo de las políticas públicas relacionadas con niñez, adolescencia, persona mayor y discapacidad.</t>
  </si>
  <si>
    <t>informar que pasará con esta meta</t>
  </si>
  <si>
    <t>(Número de Derechos de petición respondidos en términos de ley / Nº Derechos petición recibidos en la vigencia) x 100</t>
  </si>
  <si>
    <t>Número de procesos judiciales activos con seguimiento</t>
  </si>
  <si>
    <t>Jefe de la Oficina Asesora Jurídica  y abogados internos,  externos.</t>
  </si>
  <si>
    <t>Jefe de la Oficina Asesora Jurídica  y abogados internos,  externos</t>
  </si>
  <si>
    <t>(Número de Audiencias de conciliación asistidas / Número audiencias requeridas en la vigencia) x 100</t>
  </si>
  <si>
    <t xml:space="preserve">Jefe de la Oficina Asesora Jurídica  y abogados internos,  externos </t>
  </si>
  <si>
    <t>(Número de reuniones realizadas / 12 Reuniones programadas) x  100</t>
  </si>
  <si>
    <t>(Número de fallos judiciales a favor / Número total de fallos judiciales) x 100</t>
  </si>
  <si>
    <t xml:space="preserve">Realizar las actividades judiciales requeridas a la Oficina
</t>
  </si>
  <si>
    <t>Normograma actualizado</t>
  </si>
  <si>
    <t>Mantenimiento y certificación del Sistema de Gestión de Calidad</t>
  </si>
  <si>
    <t>Mantener actualizado el normograma de la entidad de acuerdo a los cambios legislativos que apliquen para la entidad</t>
  </si>
  <si>
    <t xml:space="preserve">(Número de Actividad  ejecutadas dentro de los términos / Número de Actividad ordenadas ) x 100 </t>
  </si>
  <si>
    <t>Jefe y Profesionales de Oficina Asesora Jurídica y todos los jefes de dependencia</t>
  </si>
  <si>
    <t>Publicación de informes en la pagina web cada cuatro meses,  según lo establecido en el Decreto 1474 de 2011</t>
  </si>
  <si>
    <t xml:space="preserve">Hacer seguimiento selectivo a  los procesos en todas las áreas y especialmente aquellos que su medición registre algún grado de riesgo dentro de la escala bajo, medio y alto         </t>
  </si>
  <si>
    <t xml:space="preserve">(Número de informes publicados en la pagina web / 3 informes ordenados en el Decreto 1474 de 2011)  x 100    </t>
  </si>
  <si>
    <t xml:space="preserve">Hacer seguimiento a los Planes de Mejoramiento  propuestos por auditorías internas,  externas  e individuales de acuerdo con los informes emitidos. </t>
  </si>
  <si>
    <t xml:space="preserve">Verificar el 100%  del cumplimiento a los Planes de Mejoramiento para subsanar los hallazgos detectados en  las auditorías </t>
  </si>
  <si>
    <t>Realizar las actividades necesarias de acuerdo a las directrices gerenciales para el mantenimiento y certificación del sistema de gestión de calidad del proceso. Entre ellas la ejecución de las actividades del plan de mejoramiento, las auditorías de calidad, etc.</t>
  </si>
  <si>
    <t>(Número de Acciones de tutelas respondidas en términos de ley / Número tutelas que requieren respuesta en la vigencia) x 100</t>
  </si>
  <si>
    <t>(Numero de respuestas a solicitudes de conceptos / Numero de solicitudes en la vigencia) x 100</t>
  </si>
  <si>
    <t>Mantenimiento del Sistema de Gestión de Calidad</t>
  </si>
  <si>
    <t>(Nº de Planes formulados / 3 programados) x 100</t>
  </si>
  <si>
    <t>(Nº informes elaborados/ 12 programados) x 100</t>
  </si>
  <si>
    <t>Gerente General,  Jefe de Oficina y Profesional Oficina Planeación</t>
  </si>
  <si>
    <t>En coordinación con las demás dependencias de la entidad, formular y presentar el Plan Operativo Anual de inversión vigencia 2018</t>
  </si>
  <si>
    <t>Presupuesto de Inversión vigencia 2018 formulado</t>
  </si>
  <si>
    <t>Jefe de Oficina y Profesional de Oficina de Planeación, Subgerente y profesionales de Protección Social</t>
  </si>
  <si>
    <t>Profesional y Técnico Oficina Administrativo Planeación</t>
  </si>
  <si>
    <t>(Nº informes elaborados / 12 programados) x 100</t>
  </si>
  <si>
    <t>(Nº informes elaborados / 4 programados) x 100</t>
  </si>
  <si>
    <t xml:space="preserve">Técnico de la Oficina Planeación </t>
  </si>
  <si>
    <t>Seguimiento a los indicadores de gestión por proceso, programados para la vigencia en el plan de acción por dependencia</t>
  </si>
  <si>
    <t>(Nº informes elaborados / 2 programados) x 100</t>
  </si>
  <si>
    <t>Jefe de Oficina y Profesional de la Oficina de Planeación</t>
  </si>
  <si>
    <t>Jefe de Oficina, Profesional Técnico de la Oficina de Planeación</t>
  </si>
  <si>
    <t>(Nº actividades de divulgación realizadas / Nº actividades programadas) x 100</t>
  </si>
  <si>
    <t>Gestión precontractual del ente certificador en calidad y asesor externo del SGC</t>
  </si>
  <si>
    <t>Mantenimiento del Sistema Gestión de Calidad</t>
  </si>
  <si>
    <t>Coordinar con la Oficina de Control Interno de la entidad la Auditoria al SGC en todos los procesos.</t>
  </si>
  <si>
    <t>Jefe Oficina de Planeación</t>
  </si>
  <si>
    <t>(Nº Proyectos formulados, actualizados  y registrados en Banco de Proyectos/Nº de proyectos requeridos) x 100</t>
  </si>
  <si>
    <t>Adoptar y aplicar el nuevo Sistema de Evaluación del Desempeño en cumplimiento del Acuerdo 565 de 2016 expedido por la Comisión Nacional del servicio Civil, el cual debe aplicarse a partir del 1 de Febrero de 2017.</t>
  </si>
  <si>
    <t>Realizar las actividades necesarias de acuerdo a las directrices gerenciales para el mantenimiento y certificación del sistema de gestión de calidad del proceso, entre ellas la ejecución de las actividades del plan de mejoramiento y acciones correctivas para el cierre de no conformidades, las auditorías de calidad, etc.</t>
  </si>
  <si>
    <t>no estaba incluida</t>
  </si>
  <si>
    <t>Realizar las actividades necesarias de acuerdo a las directrices gerenciales para el mantenimiento y certificación del sistema de gestión de calidad del proceso. Entre ellas la ejecución de las actividades del plan de mejoramiento y acciones correctivas para el cierre de no conformidades, las auditorías de calidad, etc.</t>
  </si>
  <si>
    <t>Cumplir con la presentación de las Declaraciones en los plazos establecidos por las normas que regulan la materia (Retención en la fuente son 12, de IVA son 6 y de RETEICA son 6).</t>
  </si>
  <si>
    <t>(Número de Declaraciones presentadas /Número de Declaraciones establecidas 24) x 100</t>
  </si>
  <si>
    <t>(Nº de Informes presentados/ Nº de Informes reglamentados) x 100</t>
  </si>
  <si>
    <t>(Número de  Reuniones del Comité de Sostenibilidad Contable realizadas / Número de  Reuniones programadas en la vigencia) x 100</t>
  </si>
  <si>
    <t>(Número de  módulos y procesos implementados / Número de  módulos contratados) x 100</t>
  </si>
  <si>
    <t>Medición de la mejora del desempeño laboral como impacto de la capacitación recibida por los funcionarios</t>
  </si>
  <si>
    <t>Informe de medición de la mejora del desempeño elaborado</t>
  </si>
  <si>
    <t>(Número de contratos liquidados / Nº contratos ejecutados) x 100.</t>
  </si>
  <si>
    <t>Seguimiento anual a la ejecución del  Plan Anual de Adquisiciones</t>
  </si>
  <si>
    <t>Aplicación de Tablas de Retención documental a la totalidad de los documentos producidos en la dependencia</t>
  </si>
  <si>
    <t>Elaborar los estudios previos a la contratación que sea necesaria para la prestación de los servicios generales, hacer el seguimiento a su ejecución, rendir los respectivos informes y liquidarlos de acuerdo a su terminación.</t>
  </si>
  <si>
    <t xml:space="preserve">Programación de vehículos de la entidad de acuerdo a las necesidades </t>
  </si>
  <si>
    <t>(Número de Historias debidamente archivadas)/(Número Total de Historias Clínicas trasladadas al AGN) x 100</t>
  </si>
  <si>
    <t>Aplicación de Tablas de Retención documental la totalidad de los documentos de gestión producidos en la dependencia</t>
  </si>
  <si>
    <t>Evaluar la satisfacción de los usuarios de los servicios de proteccion social, aplicando encuestas de satisfacción.</t>
  </si>
  <si>
    <t>En coordinación con las demás dependencias de la entidad, formular  los Planes de Acción, Plan de asistencia Técnica, Plan Estratégico, requeridos por Secretaría de Planeación de Cundinamarca.</t>
  </si>
  <si>
    <t>Asistir junto con la Subgerencia de Protección Social a todas las reuniones, que sea  convocada la entidad por el Departamento, para la formulación e implementación de las políticas públicas de atención a  la niñez, adolescencia, adulto mayor, discapacidad,  víctimas del conflicto armado, erradicación del trabajo infantil y trata de personas.</t>
  </si>
  <si>
    <t>Elaboración de informes mensuales de seguimiento al Plan Indicativo y Plan de Acción, reportando información en el SAP.</t>
  </si>
  <si>
    <t>(Número de certificaciones expedidas en los términos de ley / Número de certificaciones solicitadas) x 100</t>
  </si>
  <si>
    <t>Mantener actualizado el software versión gratuita.</t>
  </si>
  <si>
    <t>Gestión para la entrega de la correspondencia externa de la entidad</t>
  </si>
  <si>
    <t>Evaluar la satisfacción de los usuarios de los servicios prestados en cada dependencia de la entidad, aplicando encuestas de satisfacción.</t>
  </si>
  <si>
    <t>MEDICION DE LA GESTION</t>
  </si>
  <si>
    <t>Porcentaje de avance en el cumplimiento de planes</t>
  </si>
  <si>
    <t>En coordinación con las dependencias competentes en la ejecución de proyectos de inversión y con la Secretaría de Planeación, formular los proyectos de inversión que requiera la entidad y registrarlos en Banco Departamental de Programas y Proyectos, realizar su seguimiento y evaluación</t>
  </si>
  <si>
    <t xml:space="preserve">Se han aperturado 3 procesos nuevos a junio de 2017. 
Se han recibido 9 procesos remitidos de la Oficina de Control Disciplinario de la Gobernación por competencia.
De los 11 procesos que venían en enero, 4 se archivaron por extinción de la acción disciplinaria (muerte). </t>
  </si>
  <si>
    <t>4 procesos archivados a junio 30</t>
  </si>
  <si>
    <t>1 sanción confirmada</t>
  </si>
  <si>
    <t xml:space="preserve">Realizada una capacitación el 24 de mayo de 2017, tema ley 734 de 2002. La presentación se reenvió a todos los funcionarios </t>
  </si>
  <si>
    <t>Están aplicadas las TRD al 100% de documentos producidos en la dependencia</t>
  </si>
  <si>
    <t>Secretario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</si>
  <si>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</si>
  <si>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</si>
  <si>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</si>
  <si>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Porcentaje del aplicativo actualizado</t>
  </si>
  <si>
    <t>Se firmó contrato de avalúo de vehículos en desuso.
En bienes muebles el Banco Popular presentó propuesta a la gerencia para el respectivo proceso de bajas.</t>
  </si>
  <si>
    <t>Uso de TRD al día en el proceso</t>
  </si>
  <si>
    <t>Verificar los inventarios de bienes devolutivos en los centros de protección  e inventarios de los funcionarios de la entidad.</t>
  </si>
  <si>
    <t>La totalidad de los contratos del año 2017 suscritos en el primer semestre se encuentran de conformidad con las normas de archivo</t>
  </si>
  <si>
    <t>La totalidad de los contratos del año 2017 suscritos en el primer semestre se les dio aplicación a las TRD de la Entidad</t>
  </si>
  <si>
    <t>El porcentaje de avance para el mes de junio se determina por 14 inmuebles arrendados de 20 posibles, de los cuales 5 predios se mantienen de difícil comercialización, como son los lotes del municipio de Aipe (2), un lote en Sibaté, la bodega de San Andresito y el lote de Santa Catalina.</t>
  </si>
  <si>
    <t>Con corte al mes de junio se continua con la actualización y escaneo de los contratos de arrendamiento, escrituras, certificados de tradición y libertad, recibos de impuestos prediales, y la actualización de la información en el sistema de información de la Oficina. Como hecho relevante se solicitó a la Oficina de Registros e Instrumentos Públicos de la SNR la generación de 225 certificados de tradición para la actualización de los que ya caducaron en la Oficina, de forma gratuita, y nos enviaron 193 certificados en medio físico, obteniendo para la entidad un ahorro considerable por no pagar por ellos. Se están gestionando los faltantes.</t>
  </si>
  <si>
    <t>Con corte al mes de junio del 2017 la EIC ha entregado a la Beneficencia 18 avalúos comerciales de los inmuebles de la entidad. Actualmente se están definiendo los inmuebles que están pendientes por avalúos (47), y los que se deben actualizar que ya cumplieron su vigencia (2).</t>
  </si>
  <si>
    <t>En el primer semestre se programaron 12 visitas a los centros de protección las cuales fueron efectuadas. Por solicitud de Gerencia los profesionales dedicados a esta labor han realizado visitas para establecer, definir y evaluar presupuestos de obra, priorizando estas tareas.</t>
  </si>
  <si>
    <t>Para el control documental en la Oficina se crearon carpetas debidamente rotuladas donde se lleva el registro de los derechos de petición (correspondencia) generales, con la Empresa Inmobiliaria Cundinamarquesa, con el área asesora Jurídica, carpetas de actas, información relevante de Hacienda el Salitre, entidades distritales, y carpetas de supervisión de contratos, siguiendo la codificación establecida en las tablas de retención documental elaboradas para la Oficina. Se organizaron todas las copias de escrituras del estante donde están archivadas.</t>
  </si>
  <si>
    <t>Sensibilización de la estrategia anticorrupción y atención al ciudadano a todos los funcionarios y contratistas de la entidad</t>
  </si>
  <si>
    <t>Seguimiento y evaluación a la estrategia anticorrupción y de atención al ciudadano, Publicación de informes en la pagina web cada cuatro meses,  según lo establecido en el Decreto 1474 de 2011</t>
  </si>
  <si>
    <t xml:space="preserve">Se mantiene legalidad de uso y los suplementos vigentes instalados. </t>
  </si>
  <si>
    <t>Se  realizó Liquidación de la Aceptación de Oferta N° 174 de 2016, cuya objeto contractual culminó el 30 de Diciembre de 2016</t>
  </si>
  <si>
    <t>Se presta continuo apoyo al proceso de implementación del Sistema Integrado SWIM, se deja evidencia en actas.</t>
  </si>
  <si>
    <t>Se adelanta actividades para activar el Convenio interadministrativo, se envía Estudio previo y se radica en Secretaría de TIC.</t>
  </si>
  <si>
    <t>567</t>
  </si>
  <si>
    <t>12</t>
  </si>
  <si>
    <t>46</t>
  </si>
  <si>
    <t>9</t>
  </si>
  <si>
    <t>11</t>
  </si>
  <si>
    <t>7</t>
  </si>
  <si>
    <t>Se han atendido 5 procesos Laborales y 2 Procesos Administrativos.</t>
  </si>
  <si>
    <t>Formulado y publicado en la pagina del SECOP l y SECOP ll</t>
  </si>
  <si>
    <t>Informe de seguimiento al PAA 2016 y publicado en la pagina web de la Beneficencia.</t>
  </si>
  <si>
    <t>Se  realizó  un proceso de compra de dos programados para la vigencia.</t>
  </si>
  <si>
    <t>Se hacen dos pruebas selectivas al año en cada centro de protección y se han realizado todas las programadas para el primer semestre del año.
Se realizó la verificación total del inventario del Instituto Campestre por entrega del centro por parte del operador y del Instituto de Promoción Social en Fusagasugá por cambio de operador (contratista).
Se verificó el inventario de todos los funcionarios del área administrativa.</t>
  </si>
  <si>
    <t>Se mantiene actualizado de acuerdo a los ingresos y egresos que se realizan a diario.</t>
  </si>
  <si>
    <t>Protección y restablecimiento de derechos a 149 niñas y 200 niños, equivalente al 93% de lo programado.</t>
  </si>
  <si>
    <t>Protección y restablecimiento de derechos a 135 niñas y 120 niños, equivalente al 83% de lo programado.</t>
  </si>
  <si>
    <t xml:space="preserve">Se ha realizado una visita de supervisión al mes en cada centro de protección. </t>
  </si>
  <si>
    <t>Se han comprometido y ejecutado $7.711.816.558 de recursos propios y $1.000.000.000 procedentes de transferencias de la Gobernación de Cundinamarca, equivalentes al 93% de lo programado para la vigencia</t>
  </si>
  <si>
    <t>Se han comprometido y ejecutado $1.166.215.051 de recursos propios y $999.975.042, procedentes de transferencias de la Gobernación de Cundinamarca, equivalentes al 64% de lo programado para la vigencia</t>
  </si>
  <si>
    <t>Se han comprometido y ejecutado $1.519.387.772 de recursos propios y $1.000.000.000 procedentes de transferencias de la Gobernación de Cundinamarca, equivalentes al 59% de lo programado para la vigencia</t>
  </si>
  <si>
    <t>Administrar la Ejecución de $16.705.586.820 para desarrollo del proyecto de protección a personas con discapacidad mental crónica en los centros de la Beneficencia.</t>
  </si>
  <si>
    <t>Garantizar el recaudo y la ejecución presupuestal del valor asignado $49.079.711.820</t>
  </si>
  <si>
    <t>Han ingresado $30.592.412.940 de $49.079.711.820 programados,   equivalentes al 62% de lo programado para la vigencia</t>
  </si>
  <si>
    <t>Se han comprometido y ejecutado $13.443.315.687 de recursos propios y $2.000.000.000 procedentes de transferencias de la Gobernación de Cundinamarca, de $16.705.586.820 programados, equivalentes al 92%. Al valor inicial se adicionaron $3.370.586.820.</t>
  </si>
  <si>
    <t>Se  recepcionaron 46 Acciones de Tutela de las cuales  25 requerían de respuesta  y las 21 restantes eran de conocimiento</t>
  </si>
  <si>
    <t>Se efectuaron 11 audiencias de conciliación ante Juzgados y Procuraduría</t>
  </si>
  <si>
    <t>Se han obtenido 9 fallos a favor de la entidad y 1 fallo en contra.</t>
  </si>
  <si>
    <t>Se han realizado 6 reuniones durante el semestre.</t>
  </si>
  <si>
    <t xml:space="preserve">Se vienen aplicando las Tablas de Retención Documental a la totalidad del archivo de la dependencia.
</t>
  </si>
  <si>
    <t>Se cumplió con la auditoría de Icontec en el mes de mayo, obteniendo como resultado la recertificación de la entidad, se cumplió con el 100% de la actividad  programada.</t>
  </si>
  <si>
    <t>Se  efectuó seguimiento a los 567 procesos vigentes de la entidad</t>
  </si>
  <si>
    <t>Se recepcionaron 12 derechos de petición de los cuales se dio respuesta oportuna a la totalidad</t>
  </si>
  <si>
    <t>Se recepcionaron 9 solicitudes de concepto de los cuales a los 9 se  dio respuesta oportuna.</t>
  </si>
  <si>
    <t>La Secretaria General de la entidad solicitó la revisión a 3 resoluciones.</t>
  </si>
  <si>
    <t>Se solicitó a todos los funcionarios de la entidad enviar a la Oficina Jurídica la nueva normatividad a aplicable a cada proceso, para la respectiva actualización y se envió a la Secretaría General para la Publicación en la página  web</t>
  </si>
  <si>
    <t xml:space="preserve">Diseño, implementación y publicación de la estrategia anticorrupción y atención al ciudadano los funcionarios de la Beneficencia de Cundinamarca. </t>
  </si>
  <si>
    <t xml:space="preserve">Se efectuó jornada de sensibilización a todos lo funcionarios de la Beneficencia por parte dela oficina de planeación, mediante cooperación de la secretaria de la presidencia para la transparencia </t>
  </si>
  <si>
    <t xml:space="preserve">Se actualizaron las TDR,  internas en cuanto a las series y Subseries de archivo, sin embargo a nivel de la entidad se debe actualizar dicho proceso para cumplir  meta  programada.   </t>
  </si>
  <si>
    <t>Con corte al mes de mayo del 2017 la Subgerencia Financiera reporta cartera vencida por valor de $1.136.975.693, la cual según concepto jurídico continúa siendo de difícil recuperación. La Oficina Asesora Jurídica debe implementar las acciones civiles y administrativas necesarias para darle continuidad a los procesos establecidos para su recuperación.</t>
  </si>
  <si>
    <t>Se realizan los Estudios Previos, Estudios de Mercado se inicia el proceso de Menor Cuantía el cual  culmina Con la Aceptación de Oferta 021 de Mayo 16 de 2017. Por valor de $10.864.700,00. A la fecha ya se practicó la primera sesión de mantenimiento preventivo y aplicación de los correctivos detectados.</t>
  </si>
  <si>
    <t>Se mantiene actualizada la Página Web con la información que envían las diferentes áreas.</t>
  </si>
  <si>
    <t>La totalidad de la información se encuentra archivada y con las Tablas de Retención en cada una de las carpetas.</t>
  </si>
  <si>
    <t>Durante el período se brindó atención  y  orientación profesional a 588  personas de manera personalizada y por correo electrónico, tanto para la demanda del  servicio de  protección en las  tres áreas, como en el procedimiento de admisión.</t>
  </si>
  <si>
    <t>Durante el período se  revisaron y verificaron las condiciones de 378 casos así: 92 casos de niños, niñas y adolescentes en enero, que no ingresaron al programa de  protección  por  disposición  de la  Gerencia General  y  recomendación de ICBF Regional Cundinamarca. 40 casos de adulto  mayor
246 casos de personas con discapacidad mental y cognitiva, tanto del convenio con la  Secretaría  Distrital de Integración Social, como de los municipios de Cundinamarca.
Observación: Los estudios de casos se realizan según disponibilidad de cupos</t>
  </si>
  <si>
    <t xml:space="preserve">En la auditoría interna de calidad se evaluaron los riesgos y se actualizaron </t>
  </si>
  <si>
    <t xml:space="preserve">Se han  efectuado 15 auditorías de 25 programadas, equivalentes al 60% de las programadas  </t>
  </si>
  <si>
    <t xml:space="preserve">Se realiza seguimiento semestral a cada uno de los planes de mejoramiento presentados por las diferentes  dependencias para que se dé un efectivo cumplimiento de las actividades propuestas.  A la fecha se han subsanado dos hallazgos </t>
  </si>
  <si>
    <t>En el período se evaluaron y revisaron los informes de gestión de inmuebles entregados por la Empresa Inmobiliaria correspondientes a los períodos de enero a Junio del 2017</t>
  </si>
  <si>
    <t>Se contrató y ejecutó el contrato en el marco de la ley</t>
  </si>
  <si>
    <t xml:space="preserve">Gerente,  Subgerente de Protección Social, Secretaría General (Contratación) y Profesional Protección Social </t>
  </si>
  <si>
    <t xml:space="preserve">Se publicó el 30 de abril de 2017 en la pagina web de la entidad.  </t>
  </si>
  <si>
    <t>Se han presentado 8 de 12 informes anuales, conforme a la ley a los entes de control, sin contar con los requerimientos extraordinarios que se presenten.</t>
  </si>
  <si>
    <t>Costos actualizados para la prestación de los servicios por centro de protección</t>
  </si>
  <si>
    <t>326 personas mayores en buenas condiciones nutricionales de 621 atendidas en el primer semestre del año</t>
  </si>
  <si>
    <t>Todas las historias clínicas de las personas con discapacidad mental atendidas son consultadas en red y se mantienen actualizadas en el aplicativo</t>
  </si>
  <si>
    <t>386 personas con discapacidad mental en buenas condiciones nutricionales de 915 atendidas en el primer semestre del año</t>
  </si>
  <si>
    <t>(Nº de estudios previos para contratación de servicios / 6) x 100</t>
  </si>
  <si>
    <t xml:space="preserve">En la Colonia Alberto Nieto Cano en Pacho,  88 de 108 se encuentran aprobando el año escolar 2017, equivalente al 81%.
en el Instituto de Promoción Social 21 de  193, se encuentran aprobando el año escolar a junio 30 de 2017, equivalente a 10.8% </t>
  </si>
  <si>
    <t xml:space="preserve"> PROCESO GESTION FINANCIERA</t>
  </si>
  <si>
    <t>5.373.868.341 de 15.024.125.000, equivalente al 36%</t>
  </si>
  <si>
    <t>La Subgerencia Financiera no programó cifra de recuperación de cartera para la vigencia</t>
  </si>
  <si>
    <t>PROCESO GESTION JURIDICA</t>
  </si>
  <si>
    <t>Seguimiento al 100% de los procesos judiciales activos</t>
  </si>
  <si>
    <t>Elaboración de informes trimestrales de atención a víctimas del conflicto en condición de desplazamiento</t>
  </si>
  <si>
    <t>Se han elaborado dos informes trimestrales de atención a VCA, los cuales se enviaron a los responsables de la Oficina de Víctimas, a la Mesa de Asistencia y Atención y Comité de Justicia Transicional</t>
  </si>
  <si>
    <t>Manual de procesos, procedimientos e indicadores actualizados</t>
  </si>
  <si>
    <t xml:space="preserve">Se han realizado dos capacitaciones sobre el SGC, una previa a la visita del ente certificador y la segunda el 23 de junio </t>
  </si>
  <si>
    <t>Manual de calidad actualizado</t>
  </si>
  <si>
    <t>Se realizó auditoria al SGC en mayo de 2017, obteniendo la recertificación al SGC</t>
  </si>
  <si>
    <t>La totalidad de los documentos de gestión de la Oficina tienen tablas de Retención Documental aplicadas</t>
  </si>
  <si>
    <t>Los Estados Financieros de la vigencia 2016 fueron aprobados el 23 de Marzo de 2017</t>
  </si>
  <si>
    <t>(Número de funcionarios inscritos en carrera administrativa evaluados/ número total de funcionarios en carrera 34)  x 100</t>
  </si>
  <si>
    <t xml:space="preserve">34 de 34 </t>
  </si>
  <si>
    <t>7 de 7</t>
  </si>
  <si>
    <t xml:space="preserve">1 de 1 </t>
  </si>
  <si>
    <t xml:space="preserve">64 de 64 </t>
  </si>
  <si>
    <t xml:space="preserve">En el primer semestre fueron provistos los empleos de 2 conductores de LNR, 2 Jefes de Oficina de LNR, 1 Secretaria Ejecutiva de LNR, 1 Auxiliar Administrativo en provisionalidad y 1 Secretario General de LNR.  En total 7. </t>
  </si>
  <si>
    <t>34 funcionarios en carrera administrativa evaluados en su desempeño laboral.</t>
  </si>
  <si>
    <t>Se tienen los acuerdos de gestión evaluados de 7 funcionarios del nivel directivo de la entidad</t>
  </si>
  <si>
    <t>Se elaboró un informe semestral y se comunicó a todos los jefes</t>
  </si>
  <si>
    <t>Se realizó jornada de inducción institucional el 4 de abril de 2017 y fueron convocados todos los funcionarios y contratistas de la entidad</t>
  </si>
  <si>
    <t>Se tiene aprobado mediante resolución el Plan Institucional de Bienestar Capacitación e Incentivos</t>
  </si>
  <si>
    <t xml:space="preserve">(Número de encuestas de bienestar con calificación satisfactoria de los funcionarios / Número total de encuestas diligenciadas) x 100 </t>
  </si>
  <si>
    <t>5 accidentes de trabajo comunicados a la ARL</t>
  </si>
  <si>
    <t>299 certificaciones expedidas en los términos de ley de 299  certificaciones solicitadas</t>
  </si>
  <si>
    <t xml:space="preserve">Formular los proyectos de inversión de la entidad, dirigidos a la protección integral de niños, niñas, adolescentes, personas mayores y personas con discapacidad mental, para el restablecimiento de sus derechos. </t>
  </si>
  <si>
    <t>En coordinación con las demás dependencias de la entidad, formular los Planes de Acción, de Asistencia Técnica, Estratégico y demás planes que sean requeridos por la Secretaría de Planeación de Cundinamarca, realizar su seguimiento y evaluación.</t>
  </si>
  <si>
    <t>Técnico Oficina Administrativo Planeación</t>
  </si>
  <si>
    <t>Se contrató con 4-72 la entrega de correspondencia externa, se tiene un auxiliar administrativo para entrega de documentación urgente como tutelas y otras.</t>
  </si>
  <si>
    <t>$15.492.180</t>
  </si>
  <si>
    <t>Valor ejecutado por caja menor a junio 30 de 2017 $15.492.180</t>
  </si>
  <si>
    <t>Reporte de indicadores con oportunidad</t>
  </si>
  <si>
    <t>Se realizaron los estudios previos, estudios del mercado y el proceso de selección culmina con la Firma de la Aceptación de Oferta N° 018 de 2017 de Fecha mayo 11 de 2017. Por valor de $6.767.090. A la fecha el software se encuentra actualizado y funcionando.
Se envía toda  la documentación que soporta el estado del cableado estructurado para respaldar la respectiva contratación.  Se expide Disponibilidad presupuestal por valor $100.000.000 y Registro Presupuestal N° 223 por valor $100.000.000.</t>
  </si>
  <si>
    <t>Se realizaron los estudios previos y Estudios de Mercado, se Solicita Disponibilidad Presupuestal N°111  por valor de $77,086,272 y se envía toda la documentación a Contratación para que se de inicio al Proceso correspondiente</t>
  </si>
  <si>
    <t>Del 1° de enero de  2017 al 30 de Junio de 2017 se recibieron 54 solicitudes de soporte y todas fueron debidamente atendidas y resueltas con éxito.</t>
  </si>
  <si>
    <t xml:space="preserve">A la Fecha se realiza la supervisión de los Contratos N° 018 de 2017 y 021 de 2017, se envían oportunamente los respectivos informes que reposan en los fólderes de las Aceptaciones de Oferta.
</t>
  </si>
  <si>
    <t>Los documentos producidos en la dependencia son objeto de aplicación de las TDR.</t>
  </si>
  <si>
    <t xml:space="preserve">Elaborados los estudios previos para la contratación de fotocopiado, compra de vehículos, vigilancia, seguros, mantenimiento del parque automotor y combustible.
Se suscribieron los seis contratos, a los cuales se les realiza seguimiento desde el área de recursos físicos, para garantizar su cabal cumplimiento </t>
  </si>
  <si>
    <t>Ejecución del Convenio Interadministrativo con el Archivo Nacional de la Nación (AGN) para aunar esfuerzos de asistencia técnica y administrativa en la recuperación del fondo documental de historias clínicas psiquiátricas del extinto Hospital Psiquiátrico Julio Manrique (Sibaté Cundinamarca), Fondo Documental de salud mental, de niños expósitos y otros,  para su desinfección, organización, digitalización y conservación.</t>
  </si>
  <si>
    <t xml:space="preserve">Se socializó en el Comité de Archivo, pendiente el diagnóstico </t>
  </si>
  <si>
    <t>Todo los documentos de gestión tienen aplicadas TRD</t>
  </si>
  <si>
    <t>Aplicación de Tablas de Retención documental a la totalidad de los documentos de gestión producidos en la dependencia</t>
  </si>
  <si>
    <t>Solicitudes 43, Quejas 36, Felicitaciones 52 para un total de 131 en el primer semestre del año, utilizando los buzones de sugerencias y pagina web</t>
  </si>
  <si>
    <t>46 ciudadanos registrados en formato.  La mayoría de personas orientadas personalmente y linea telefónica desean información sobre los impuestos que recauda la Secretaria de Hacienda del Dpto, Valorización, vehículos y Registro y Anotación, quienes no entregan sus datos personales para ser registrados.</t>
  </si>
  <si>
    <t xml:space="preserve">Se ha realizado la medición de satisfacción de nuestros usuarios y/o sus familias en cinco (5) centros de 10, donde el 60% califica como excelente la prestación del servicio, el 33% como buena, el 3% regular y el 4% no responde. Esto genera acciones de mejora en los aspectos calificados con regular en cada centro de protección que se presente. </t>
  </si>
  <si>
    <t xml:space="preserve">El Area de Atención al Ciudadano ha venido aplicando encuesta de satisfacción a los ciudadanos que orienta, aunque la mayoría la rechaza debido a que no es la Beneficencia quien le puede resolver sus trámites de impuestos y atención a población del distrito. Su calificación ha sido excelente porque la orientación es clara y oportuna, no tiene que esperar y una buena actitud y disposición para atender. </t>
  </si>
  <si>
    <t>Se realizan actividades de sensibilización con los funcionarios y usuarios de la entidad en los centros de protección que permite recordarles la misión de la entidad, de los funcionarios públicos, normatividad vigente de atención al ciudadano. Se atendió la visita de Auditoria Interna realizada por la Oficina de Control Interno y la de  ICONTEC  para luego  ejecutar las actividades del plan de mejoramiento.</t>
  </si>
  <si>
    <t>14 de 14=100%</t>
  </si>
  <si>
    <t>Proteger  a 374 niños y  niñas en los centros de protección de la Beneficencia</t>
  </si>
  <si>
    <t>Proteger a 306 adolescentes en los centros de protección de la Beneficencia</t>
  </si>
  <si>
    <t>(Nº de niños y  niñas protegidos en el período/ 374 programado) x 100</t>
  </si>
  <si>
    <t>(Nº de adolescentes protegidos en el período / 306 Programado en el período) x 100</t>
  </si>
  <si>
    <t xml:space="preserve">Realizar visitas de supervisión al cumplimiento del objeto de los contratos de protección social, aplicando instrumentos de seguimiento y control. </t>
  </si>
  <si>
    <t>Gerente, Subgerente y Profesional de Protección Social</t>
  </si>
  <si>
    <t>Subgerente, Profesional de Protección Social, Directores y nutricionistas de centros de Protección</t>
  </si>
  <si>
    <t>Se ajustó un documento de Pliego de condiciones para el Proceso Competitivo adjudicación que se realizó del 22 al 24 de Mayo de 2017.</t>
  </si>
  <si>
    <t>(Nº de personas con discapacidad mental protegidas en el período / 1200 Programado) * 100</t>
  </si>
  <si>
    <t>Protección de 578 mujeres y 630 hombres con discapacidad mental, mayores de 18 años de edad, equivalente al 100%, superando la meta programada para la vigencia.
Esta meta fue reprogramada por suscripción de convenio con Secretaría de Integración Social de Bogotá, generando recursos para sustentabilidad del programa de protección</t>
  </si>
  <si>
    <t>Se diseñó el pliego de condiciones de un proceso competitivo para la contratación de la prestación de servicios de protección social en los centros de atención de la entidad (Instituto Campestre en Sibaté, Instituto de Promoción Social en Fusagasugá y La Colonia Alberto Nieto Cano en Pacho)</t>
  </si>
  <si>
    <t>Se programaron 30 visitas de supervisión a la ejecución de los contratos.  A la fecha se han realizado 23, superando el número programado, por cambios en la modalidad de contratación del servicio y por cierre del Instituto Campestre en abril de 2017, hecho que requirió el traslado de 64 niños, niñas y adolescentes a los otros dos centros de protección.
Visitas: 5 a la Colonia Alberto nieto Cano en Pacho, 10 al Instituto de Promoción Social en Fusagasugá y 8 al Instituto Campestre. De los 164 NNA atendidos en este centro, 7  egresaron por no adaptación al programa, 16 por solicitud familiar, 30 por terminación del proceso, 47 por solicitud del ente competente (comisarías de familia) y 64 fueron traslados.</t>
  </si>
  <si>
    <t xml:space="preserve">Análisis y rediseño de los servicios y modelos de atención de protección social de la Beneficencia. </t>
  </si>
  <si>
    <t>Número de contratos nuevos suscritos en la vigencia</t>
  </si>
  <si>
    <t>100 nuevos contratos suscritos con los municipios de Cundinamarca, a través de los cuales la Beneficencia brinda protección social integral a las personas vulneradas, procedentes de los mismos</t>
  </si>
  <si>
    <t>Número de  usuarios ingresados por convenio y/o contrato con otras entidades</t>
  </si>
  <si>
    <t xml:space="preserve">Se proyectó un valor de $2.912.650.621, en la totalidad de los contratos para la vigencia 2017.  Las acciones con cargo a los recursos de cooperación y sus resultados se evaluarán con corte a noviembre 30 de 2017. </t>
  </si>
  <si>
    <t>En el mes de Junio de 2017 se canceló la reunión de Comité de Sostenibilidad Contable, quedó programada para Julio de 2017</t>
  </si>
  <si>
    <t>A Junio 30 de 2017 se han implementado los módulos de Contabilidad, Tesorería, Presupuesto, Nómina. Queda pendiente el módulo de Propiedad, Planta y Equipo (Almacén y Bienes inmuebles)</t>
  </si>
  <si>
    <t xml:space="preserve">(Número de Actividad  ejecutadas dentro de los términos / Número de Actividad ordenadas) x 100 </t>
  </si>
  <si>
    <t>La Subgerencia Financiera ha aplicado TRD al 70% de los documentos</t>
  </si>
  <si>
    <t>(Número de actividades de sensibilización realizadas/Numero de actividades programadas) x 100</t>
  </si>
  <si>
    <t>% de Seguimiento a los riesgos detectados  en la matriz de riesgos</t>
  </si>
  <si>
    <t>1 proceso pasó a fallo</t>
  </si>
  <si>
    <t>PROCESO ADMINISTRACION DE BIENES INMUEBLES</t>
  </si>
  <si>
    <t>(Ingresos por arrendamiento causados / Ingresos proyectados) x 100</t>
  </si>
  <si>
    <t>Con corte al mes de junio 30 de 2017 la entidad ha recaudado por concepto de arrendamientos la suma de $2.115.318.213 de $5.665.603.033 programado para la vigencia, equivalente a 37%</t>
  </si>
  <si>
    <t>238 inmuebles arrendados en 151 contratos de arrendamiento y se estiman 25 inmuebles de difícil comercialización.  Al respecto se reitera en los comités inmobiliarios a la EIC el apoyo en el desarrollo de estrategias efectivas que permitan arrendarlos y que sean rentables para la entidad</t>
  </si>
  <si>
    <t>Control y seguimiento al convenio Interadministrativo celebrado con la Inmobiliaria Cundinamarquesa, ejecución de procesos estratégicos e información actualizada, oportuna y confiable.</t>
  </si>
  <si>
    <t>En el primer semestre del año 2017 se tramitaron y pagaron 217 facturas de impuestos prediales antes de su primer vencimiento que corresponde a la suma de $1.279.249.267. No se cancelaron dos impuestos prediales de inmuebles por concepto jurídico. En este período no hubo pago de impuesto de valorización.</t>
  </si>
  <si>
    <t>Los proyectos fiduciarios Virrey Espeleta, Ciudadela los Parques, Colsanitas y Parques del Muña entregaron en el semestre informe de rendición de cuentas que facilita su seguimiento y control. La Fiduciaria Central ha suministrado a la entidad la información de los proyectos liquidados, con el fin de hacer el cruce contable y sanear los saldos financieros que tiene el área financiera. Los proyectos el Labrador y el Calzado se encuentran en liquidación sin informe. Se avanzó en la liquidación del convenio establecido entre la entidad y el municipio de Sibaté para la construcción de viviendas de CAFAM.</t>
  </si>
  <si>
    <t>Porcentaje de avance físico de las metas de los proyectos</t>
  </si>
  <si>
    <t>Porcentaje de ejecución financiera de los proyectos</t>
  </si>
  <si>
    <t>La ejecución y compromiso financiero a noviembre 30 de 2017, es $28.840.710.110 de $34.055.586.820, programado para la vigencia, equivalente al 85%.</t>
  </si>
  <si>
    <t xml:space="preserve">Se han formulado los Planes de Acción, de Asistencia Técnica y Estratégico, los cuales se vienen ejecutando de acuerdo a la programación para la vigencia. Se realiza seguimiento mensual al avance físico y financiero de las metas del Plan Departamental de Desarrollo, incluidas en el plan de acción de la entidad, seguimiento  trimestral al plan de asistencia técnica y anual al plan estratégico.  </t>
  </si>
  <si>
    <t>Se formuló el POAI 2018 de manera coordinada con las Subgerencias de Protección Social y Financiera, sujeto a la aprobación mediante ordenanza</t>
  </si>
  <si>
    <t>Participar junto con la Subgerencia de Protección Social, cuando sea convocada la entidad por el Departamento, en la formulación e implementación de las políticas públicas de atención a la niñez, adolescencia, adulto mayor, discapacidad, víctimas del conflicto armado, erradicación del trabajo infantil y trata de personas.</t>
  </si>
  <si>
    <t>Se ha diligenciado la herramienta SAP mensualmente en los módulos seguimiento al Plan de Acción y seguimiento al plan indicativo.  Se han  elaborado todos los informes de gestión solicitados por la Secretaría de Planeación y despacho del gobernador</t>
  </si>
  <si>
    <t>Se han elaborado 6 informes de 12 programados, los cuales son fundamentales para la elaboración de informes de gestión. Comparado con el primer semestre de 2016, se disminuyó en 16% los ingresos en Niños y niñas y en 36% los ingresos de adolescentes a los programas de protección, por el cierre del Instituto Campestre en Sibaté.  Se ha mantenido el % en atención de personas mayores y se incrementó en 10% los ingresos de usuarios con discapacidad mental.</t>
  </si>
  <si>
    <t>Se han elaborado 6 informes de 12 programados, los cuales son insumo para la elaboración de informes de gestión e informes de hechos concretos, solicitados por el despacho del Gobernador.</t>
  </si>
  <si>
    <r>
      <t xml:space="preserve">MISION de la Secretaría General (Artículo 11 Decreto 145 de 2011)  coordinar </t>
    </r>
    <r>
      <rPr>
        <u val="single"/>
        <sz val="9"/>
        <rFont val="Arial"/>
        <family val="2"/>
      </rPr>
      <t>y dirigir la gestión del talento humano</t>
    </r>
    <r>
      <rPr>
        <sz val="9"/>
        <rFont val="Arial"/>
        <family val="2"/>
      </rPr>
      <t>, de los recursos informáticos, materiales y físicos; y de la gestión contractual; de acuerdo con la Gerencia General, que requiera la entidad en desarrollo de su misión institucional.</t>
    </r>
  </si>
  <si>
    <t>(Número de funcionarios informados en el manual de inducción / Número de funcionarios) x 100</t>
  </si>
  <si>
    <t>Estamos en proceso de implementación del SSST, se realizan capacitaciones y entrega de dotaciones como botiquines a las brigadas de emergencias y elementos ergonómicos para todos los puestos de trabajo</t>
  </si>
  <si>
    <t>El 100% de los documentos de gestión del despacho del Secretario General con tablas de retención documental aplicada.</t>
  </si>
  <si>
    <t>Secretaria Ejecutiva del despacho</t>
  </si>
  <si>
    <t>Se cumplió con la auditoría de Icontec en el mes de mayo, obteniendo como resultado la recertificación de la entidad, se cumplió con el 100% de la actividad programada.</t>
  </si>
  <si>
    <t>Profesional Especializado y Auxiliar Administrativo</t>
  </si>
  <si>
    <t>Todo el material documental traslado al AGN fue desinfectado y organizado. Los 200 rollos de microfilmación fueron digitalizados sin costo para la entidad, de ellos 60 rollos se editaron, quedando 140 por editar.</t>
  </si>
  <si>
    <t>(Número de respuestas y soluciones a las PQRS / Número de PQRS de conocimiento de la dependencia de Atención al Usuario) x 100</t>
  </si>
  <si>
    <t xml:space="preserve">Recibir y dar trámite interno o externo según su naturaleza a todas las peticiones, quejas, reclamos y sugerencias que se presenten en la entidad de manera escrita, verbal, correo electrónico, página web.
Hacer seguimiento a la solución y respuesta.
Enviar las repuestas en los términos previstos en la ley
</t>
  </si>
  <si>
    <t>3 informes de atención al ciudadano, entregados a la Gerencia General, con copia a la Secretaría General y Oficinas de Control Interno y Oficina de Planeación</t>
  </si>
  <si>
    <t>En el primer Semestre del año 2017 se han suscrito 38 Contratos en donde la Beneficencia es el Contratante y 83 Contratos con los Municipios del Departamento, en donde la Beneficencia es el Contratista</t>
  </si>
  <si>
    <t>Se han realizado a 30 de junio 5 de 9 actividades programadas para la vigencia, siendo estas la celebración del día del niño,  de la mujer, de la Secretaria, del conductor, cumpleaños de la entidad.
Se han entregado incentivos económicos para pago de matrícula universitaria a 6 servidores públicos de la entidad en cumplimiento de la normatividad vigente, reconociendo a cada uno $1.140.000.</t>
  </si>
  <si>
    <t>Aplicadas 20 encuestas y todas califican satisfactoria la actividad de bienestar realizada</t>
  </si>
  <si>
    <t xml:space="preserve">(Número de encuestas de capacitación con calificación satisfactoria de los funcionarios / Número total de encuestas diligenciadas) x 100 </t>
  </si>
  <si>
    <t>Indicador sugerido por la auditora de ICONTEC</t>
  </si>
  <si>
    <t xml:space="preserve">En la Colonia Alberto Nieto Cano en Pacho,  92 de 108 tienen condición normal nutricional, equivalente al 85%.
en el Instituto de Promocion Social 147 de  193, presentan condición normal nutricional, equivalente a 76% </t>
  </si>
  <si>
    <t>Protección de 292 mujeres y 380 hombres mayores de 60 años, sobrepasando la meta programada para la vigencia.  Esta meta fue reprogramada por suscripción de convenio con Secretaría de Integración Social de Bogotá, generando recursos para sustentabilidad del programa de protección</t>
  </si>
  <si>
    <t>Se diseñó el pliego de condiciones de un proceso competitivo para la contratación de la prestación de servicios de protección social en los centros de atención</t>
  </si>
  <si>
    <t xml:space="preserve">se han realizado a la fecha 18 visitas de supervisión a los tres centros de protección en salud mental, ubicados 2 en sibaté y 1 en Chipaque </t>
  </si>
  <si>
    <t>346 personas mayores y personas con discapacidad mental, atendidas en los centros de protección de la entidad a través de 92 contratos interadministrativos y que representan el 29% de la totalidad de las personas atendidas en el año 2017. 
Se presentó un aumento del 48%, en los ingresos por venta de servicios de protección social, con respecto al primer semestre de 2016.  Evidenciándose la capacidad de gestión del equipo de protección social en la búsqueda de recursos que garantizan la sostenibilidad de los programas sociales.</t>
  </si>
  <si>
    <t xml:space="preserve">Mediante contrato Nº 3526 de 2017 con Secretaría de Integración Social de Bogotá, se atienden 110 hombres con discapacidad mental en el CME La Colonia en Sibaté y 116 mujeres con discapacidad mental en el CFE José Joaquín Vargas. 
Mediante contrato Nº 2691 de 2017, se atienden  70 personas mayores en Chipaque, 121 en el CFE José Joaquín Vargas y 79 en  el CME La Colonia en Sibaté.  Estos dos contratos le representan ingresos a la Beneficencia de  $5.431.858.035 y $4.542.106.285, respectivamente. </t>
  </si>
  <si>
    <t>El Area de Contabilidad ha presentado 3 informes a la Contaduría General de la Nación que corresponde a los meses de 01 de Enero al 31 de Marzo de 2017; a la Contraloría Departamental ha presentado 6 informes que corresponden al formato de Deuda Pública (Enero a Junio 2017); a la DIAN  se presentaron 2 informes de información EXOGENA vigencia 2016.</t>
  </si>
  <si>
    <t>Se han presentado a la DIAN, 6 declaraciones de retención en la fuente y 3 declaraciones de IVA. A La Secretaría de Hacienda Distrital se han presentado 3 de RETEICA</t>
  </si>
  <si>
    <r>
      <t xml:space="preserve">En el primer semestre de 2017, se ha cumplido con el </t>
    </r>
    <r>
      <rPr>
        <b/>
        <sz val="9"/>
        <rFont val="Arial"/>
        <family val="2"/>
      </rPr>
      <t>93%</t>
    </r>
    <r>
      <rPr>
        <sz val="9"/>
        <rFont val="Arial"/>
        <family val="2"/>
      </rPr>
      <t xml:space="preserve"> en la meta de atención a la niñez, </t>
    </r>
    <r>
      <rPr>
        <b/>
        <sz val="9"/>
        <rFont val="Arial"/>
        <family val="2"/>
      </rPr>
      <t>83%</t>
    </r>
    <r>
      <rPr>
        <sz val="9"/>
        <rFont val="Arial"/>
        <family val="2"/>
      </rPr>
      <t xml:space="preserve"> en atención a los adolescentes, </t>
    </r>
    <r>
      <rPr>
        <b/>
        <sz val="9"/>
        <rFont val="Arial"/>
        <family val="2"/>
      </rPr>
      <t xml:space="preserve">103% </t>
    </r>
    <r>
      <rPr>
        <sz val="9"/>
        <rFont val="Arial"/>
        <family val="2"/>
      </rPr>
      <t xml:space="preserve">en atención a personas mayores y </t>
    </r>
    <r>
      <rPr>
        <b/>
        <sz val="9"/>
        <rFont val="Arial"/>
        <family val="2"/>
      </rPr>
      <t>126%</t>
    </r>
    <r>
      <rPr>
        <sz val="9"/>
        <rFont val="Arial"/>
        <family val="2"/>
      </rPr>
      <t xml:space="preserve"> en la meta de atención a personas con discapacidad mental. Comparado con el primer semestre de 2016 se ha disminuido en 16% el número de niños y niñas atendidos.  En atención de adolescentes se ha disminuido en 36% con respecto al mismo semestre. En adulto mayor y discapacidad mental se ha superado lo previsto para el año, producto de los convenios con Bogotá, que significa un importante ingreso económico para la entidad.</t>
    </r>
  </si>
  <si>
    <t>Formulación y seguimiento de planes de acción y de inversión</t>
  </si>
  <si>
    <t xml:space="preserve">Se atienden desde la Oficina Asesora de Planeación las reuniones y tareas de política pública en la Mesa Técnica de Seguridad Alimentaria y Nutricional (Ordenanza 261 de 2015), Mesa Técnica de Etnias e Indígenas, Subcomité de Asistencia y Atención a Víctimas del Conflicto Armado, Mesa Técnica Familia, Mesa de Enlaces Mujer y Género (ordenanza 99 de 2011). </t>
  </si>
  <si>
    <r>
      <t xml:space="preserve">Diligenciamiento de la plataforma </t>
    </r>
    <r>
      <rPr>
        <b/>
        <sz val="9"/>
        <rFont val="Arial"/>
        <family val="2"/>
      </rPr>
      <t xml:space="preserve">Cundinamarca + verde </t>
    </r>
    <r>
      <rPr>
        <sz val="9"/>
        <rFont val="Arial"/>
        <family val="2"/>
      </rPr>
      <t xml:space="preserve">administrada por la Secretaría de Ambiente de Cundinamarca, en el Sistema de Información </t>
    </r>
    <r>
      <rPr>
        <b/>
        <sz val="9"/>
        <rFont val="Arial"/>
        <family val="2"/>
      </rPr>
      <t>"Cundinamarca Neutra",</t>
    </r>
    <r>
      <rPr>
        <sz val="9"/>
        <rFont val="Arial"/>
        <family val="2"/>
      </rPr>
      <t xml:space="preserve"> que permite capturar distintas variables de consumo, calculando la correspondiente generación de Dióxido de Carbono (CO2) y el número de árboles que deben ser sembrados como medida de compensación ambiental. 
En la Beneficencia se hace seguimiento a los procesos de apoyo 1) </t>
    </r>
    <r>
      <rPr>
        <b/>
        <sz val="9"/>
        <rFont val="Arial"/>
        <family val="2"/>
      </rPr>
      <t>Gestión de Almacén e Inventarios</t>
    </r>
    <r>
      <rPr>
        <sz val="9"/>
        <rFont val="Arial"/>
        <family val="2"/>
      </rPr>
      <t xml:space="preserve">, al indicador de consumo de papelería y 2) </t>
    </r>
    <r>
      <rPr>
        <b/>
        <sz val="9"/>
        <rFont val="Arial"/>
        <family val="2"/>
      </rPr>
      <t>Gestión de Recursos Físicos,</t>
    </r>
    <r>
      <rPr>
        <sz val="9"/>
        <rFont val="Arial"/>
        <family val="2"/>
      </rPr>
      <t xml:space="preserve"> al indicador consumo de combustibles, en vehículos de la entidad, en los cuales se transportan los funcionarios a los centros de protección.
Los indicadores de consumo de agua, energía eléctrica y generación de residuos los reporta en el sistema la Inmobiliaria Cundinamarquesa.</t>
    </r>
  </si>
  <si>
    <t>En el primer semestre se realizaron los procesos de encargo de 1 Profesional Especializado (Gestión Contractual - Secretaría General) y 1 Secretaria Ejecutiva en Control Interno Disciplinario</t>
  </si>
  <si>
    <t>Se han realizado capacitaciones en Código Único Disciplinario 24 mayo, MECI, Atención al usuario, gestión de calidad 10 mayo, Cultura Organizacional 17 mayo, Seminario Taller Memoria 9 de mayo. Se otorgaron dos matriculas tecnólogo en salud ocupacional a 2 servidores públicos.
Se ha realizado proceso de Inducción a 11 servidores públicos y 5 contratistas y proceso de Reinducción Institucional a 52 servidores públicos.</t>
  </si>
  <si>
    <t>Se ha programado el parque automotor de acuerdo a las solicitudes de transporte de los funcionarios a los centros de protección de la entidad. Con carencia del servicio de vehículo institucional en enero por falta del PAC mensualizado</t>
  </si>
  <si>
    <t>Comité de Primera Infancia, Infancia y Adolescencia; Mesa Departamental de Política de Envejecimiento y Vejez, Comité Departamental de Discapacidad.</t>
  </si>
  <si>
    <t>Profesional en trabajo social y equipo de apoyo de centros de protección cuando sea necesario.</t>
  </si>
  <si>
    <r>
      <rPr>
        <b/>
        <sz val="10"/>
        <color indexed="8"/>
        <rFont val="Arial"/>
        <family val="2"/>
      </rPr>
      <t>FORMATO:</t>
    </r>
    <r>
      <rPr>
        <sz val="10"/>
        <color indexed="8"/>
        <rFont val="Arial"/>
        <family val="2"/>
      </rPr>
      <t xml:space="preserve"> PLAN DE ACCIÓN Y SEGUIMIENTO</t>
    </r>
  </si>
  <si>
    <t xml:space="preserve">PLAN DE ACCION VIGENCIA 2017 Y SEGUIMIENTO A JUNIO 30 DE 2017 DE LA BENEFICENCIA DE CUNDINAMARCA
PLAN DE DESARROLLO "UNIDOS PODEMOS MAS" </t>
  </si>
  <si>
    <t>Fuente: Planes de Acción e informes de gestión a junio 30 de 2017, reportados por los responsables de cada proceso</t>
  </si>
  <si>
    <t xml:space="preserve">Esta encuesta debe aplicarse a todos los funcionarios capacitados, tan pronto termina la jornada de capacitación.  No se está cumpliendo por parte del responsable y es un indicador que impacta en la calidad del servicio y observado por el ICONTEC </t>
  </si>
  <si>
    <t>El subgerente de Protección Social no ha dado información de seguimiento a esta actividad y se le ha solicitado mediante oficio el 17 de julio y por correo electrónico dos veces</t>
  </si>
  <si>
    <t>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Subprograma: Atención y Asistencia</t>
  </si>
  <si>
    <r>
      <t>Se realizó una actualización de costos para el Proceso Competitivo de nueva contratación.</t>
    </r>
    <r>
      <rPr>
        <sz val="9"/>
        <color indexed="10"/>
        <rFont val="Arial"/>
        <family val="2"/>
      </rPr>
      <t>??????</t>
    </r>
  </si>
  <si>
    <t>Se realiza la medición anual, finalizando el cuarto trimestre del año.</t>
  </si>
  <si>
    <t>En la jornada de reinducción en la entidad, se divulgaron los principios y valores éticos de la Beneficencia.  Se realizará la actualización del manual en el cuarto trimestre de 2017</t>
  </si>
  <si>
    <t>se tiene el valor de la cartera y es necesario que se tome la decisión frente a su cobro por parte de los responsables</t>
  </si>
  <si>
    <t>no existe evidencia de manual de ética, buen gobierno y los principios actualizados con participación de todos los funcionarios. Este debe actualizarse de manera participativa, socializarse y publicarse en la web</t>
  </si>
  <si>
    <t>Luz Nelly Albarracín, Técnico Administrativo de la Oficina de Gestión Integral de Bienes Inmuebles, realizando horas prácticas profesionales en la Oficina de Planeación. Con responsabilidad de la oficina de Planeación y en gestión de apoyo de la Secretaría General de la Beneficencia.</t>
  </si>
  <si>
    <t>Se registró en el aplicativo, la información de consumo de papelería y combustibles, en el   período de enero 1 a diciembre 31 de 2016.
El sistema dio un índice de compensación al ambiente, de siembra de 134 árboles, 65 árboles por consumo de combustible y emisión de 44 toneladas de gas carbónico, y 44 árboles por consumo de papelería. El porcentaje de distribución de este índice es: Combustible 4.8%, papelería 25.2%, energía 12.7%, residuos sólidos3.5% y agua 9.8%. Se deberá adelantar la siembra de los árboles y la implementación de un plan de ahorro de papelería, combustible, agua, energía y disminución de residuos. En coordinación con la Alcaldía Municipal donde se determine la siembra y el apoyo de la Secretaria de Ambiente de Cundinamarca.</t>
  </si>
  <si>
    <t>Protección y restablecimiento de derechos a 172 niñas y 209 niños, equivalente al 102% de lo programado.</t>
  </si>
  <si>
    <t>Protección y restablecimiento de derechos a 143 mujeres y 130 hombres, equivalente al 89% de lo programado.</t>
  </si>
  <si>
    <t>Protección de 306 mujeres y 422 hombres mayores de 60 años, sobrepasando la meta programada para la vigencia.  Esta meta fue reprogramada por suscripción de convenio con Secretaría de Integración Social de Bogotá, generando recursos para sustentabilidad del programa de protección</t>
  </si>
  <si>
    <t>Protección de 641 mujeres y 724 hombres con discapacidad mental, mayores de 18 años de edad, equivalente al 100%, superando la meta programada para la vigencia.
Esta meta fue reprogramada por suscripción de convenio con Secretaría de Integración Social de Bogotá, generando recursos para sustentabilidad del programa de protección</t>
  </si>
  <si>
    <t>El valor de la contratación para la proteccion social en la vigencia 2017, fue de $21.684.195.241 y el monto de la cooperación $2.136.673.101.  La cooperación equivale aproximadamente al 10% del valor del contrato, asumido por el contratista y representado en contratación de talento humano, transporte de los usuarios, apoyo espiritual, servicio de vigilancia, dotación de equipos e insumos para los servicios, celebraciones especiales para los usuarios, bienestar social de los trabajadores del centro y adecuaciones físicas generales.</t>
  </si>
  <si>
    <t>Participación en: El Comité de Primera Infancia, Infancia y Adolescencia; Mesa Departamental de Política de Envejecimiento y Vejez, Comité Departamental de Discapacidad.</t>
  </si>
  <si>
    <t>Se ajustó un documento de Pliego de condiciones para el Proceso Competitivo No. 08 de 2017 adjudicación que se realizó el 12 y 13 de Diciembre de 2017.</t>
  </si>
  <si>
    <t>Se realizó una actualización de costos para el Proceso Competitivo No. 08 de 2017.</t>
  </si>
  <si>
    <t>363 personas mayores en buenas condiciones nutricionales de 634 atendidas durante el año.</t>
  </si>
  <si>
    <t>639 personas con discapacidad mental en buenas condiciones nutricionales de 1766 atendidas en el año.</t>
  </si>
  <si>
    <t>Durante 2017 se brindó atención  y  orientación profesional a 905 personas de manera personalizada y por correo electrónico, tanto para la demanda del  servicio de  protección en las  tres áreas, como en el procedimiento de admisión.</t>
  </si>
  <si>
    <t>Durante el período se  revisaron y verificaron las condiciones de 475 casos así: 92 casos de niños, niñas y adolescentes en enero, que no ingresaron al programa de  protección  por  disposición  de la  Gerencia General  y  recomendación de ICBF Regional Cundinamarca; 105 casos de adulto  mayor
278 casos de personas con discapacidad mental y cognitiva, tanto del convenio con la  Secretaría  Distrital de Integración Social, como de los municipios de Cundinamarca.
Observación: Los estudios de casos se realizan según disponibilidad de cupos</t>
  </si>
  <si>
    <t>El contrato entre la Secretaría de Gobierno y la Beneficencia de Cundinamarca, fue liquidado en la vigencia.  No ejecutado el contrato.</t>
  </si>
  <si>
    <t>Administrar la Ejecución de  $2.506.704.382  en la protección de niños y niñas en los centros de la Beneficencia</t>
  </si>
  <si>
    <t>Administrar la Ejecución $2.147.914.975 en la protección de adolescentes en los centros de la Beneficencia</t>
  </si>
  <si>
    <t>Administrar la Ejecución $10.623.802.593  en la protección del adulto mayor en los centros de la Beneficencia y convenios de cofinanciación con municipios de Cundinamarca</t>
  </si>
  <si>
    <t>Administrar la Ejecución de $18.700.450.098 para desarrollo del proyecto de protección a personas con discapacidad mental crónica en los centros de la Beneficencia.</t>
  </si>
  <si>
    <t>Del 1° de enero de  2017 al 30 de Junio de 2017 se recibieron 54 solicitudes de soporte y todas fueron debidamente atendidas y resueltas con éxito.
Del 1° de Julio de 2017 al 30 de Diciembre de 2017 se recibieron 48 solicitudes de soporte y todas fueron debidamente atendidas y resueltas con éxito.</t>
  </si>
  <si>
    <t>Se  realizó Liquidación de la Aceptación de Oferta N° 174 de 2016, cuyo objeto contractual culminó el 30 de Diciembre de 2016.  A la fecha no se ha liquidado ningún contrato de 2017.</t>
  </si>
  <si>
    <t>Se mantiene actualizada la Página Web con la información que envían las diferentes áreas.
Se solicita a todas las dependencias la información obligatoria de publicar con el objeto de cumplir con la Ley 1712.</t>
  </si>
  <si>
    <t>Se firmó el convenio interadministrativo N° 130 de 2017 con Secretaría de TIC, con el propósito de contar con asesoría para la implementación de la estrategia de Gobierno en Línea. Valor de Convenio $0. A la fecha se firmó Acta de inicio.</t>
  </si>
  <si>
    <t>Administrar la Ejecución de $14.631.946.057 para garantizar las funciones administrativas que en cumplimiento de la ley desarrolla la Beneficencia</t>
  </si>
  <si>
    <t>Garantizar el recaudo y la ejecución presupuestal del valor asignado $48.610.818.105</t>
  </si>
  <si>
    <t>El Area de Contabilidad ha presentado 3 informes a la Contaduría General de la Nación que corresponde a los meses de 01 de Enero al 30 de Septiembre de 2017; a la Contraloría Departamental ha presentado 12 informes que corresponden al formato de Deuda Pública (Enero a diciembre 2017); a la DIAN  se presentaron 2 informes de información EXOGENA vigencia 2016.</t>
  </si>
  <si>
    <t>Se han presentado a la DIAN, 12 declaraciones de retención en la fuente y 6 declaraciones de IVA. A La Secretaría de Hacienda Distrital se han presentado 6 de RETEICA</t>
  </si>
  <si>
    <t>541</t>
  </si>
  <si>
    <t>Se efectuaron 10 reuniones durante el año.</t>
  </si>
  <si>
    <t>Se consolidó el normograma, con la participación de todos los funcionarios de la entidad y se publicó en la página  web</t>
  </si>
  <si>
    <t>Se recepcionaron 12 solicitudes de concepto, dando respuesta oportuna.</t>
  </si>
  <si>
    <t>Se  atendieron 6 procesos Laborales,  5 Procesos Administrativos y  1 Civil</t>
  </si>
  <si>
    <t>Se obtuvieron 45 fallos a favor de la entidad y 2 en contra.</t>
  </si>
  <si>
    <t xml:space="preserve">Se publicaron el en la pagina web de la entidad.  </t>
  </si>
  <si>
    <t>Porcentaje de Seguimiento a los riesgos detectados  en la matriz de riesgos</t>
  </si>
  <si>
    <t xml:space="preserve">Se efectuaron 25 auditorías de 25 programadas, equivalentes al 100% de las programadas  </t>
  </si>
  <si>
    <t>Se elaboraron y presentaron 12 informes anuales, conforme a la ley a los entes de control, sin contar con los requerimientos extraordinarios</t>
  </si>
  <si>
    <t xml:space="preserve">Se realizó seguimiento a cada uno de los planes de mejoramiento presentados por las diferentes  dependencias, verificando el cumplimiento a las actividades propuestas.  </t>
  </si>
  <si>
    <t xml:space="preserve">En el primer semestre se aperturaron 3 procesos nuevos en los meses y 7 en el segundo semestre. 
En el primer semestre se archivaron 4 procesos por extinción de la acción disciplinaria (muerte) y en el segundo semestre 7 proyectos en el marco de la ley. </t>
  </si>
  <si>
    <t>239 inmuebles arrendados en 152 contratos de arrendamiento y se estiman 25 inmuebles de difícil comercialización.  Al respecto se reitera en los comités inmobiliarios a la EIC el apoyo en el desarrollo de estrategias efectivas que permitan arrendarlos y que sean rentables para la entidad</t>
  </si>
  <si>
    <t>En el período se evaluaron y revisaron los informes de gestión de inmuebles entregados por la Empresa Inmobiliaria correspondientes a los períodos de enero a diciembre del 2017</t>
  </si>
  <si>
    <t xml:space="preserve">Con corte al mes de diciembre del 2017 se han solicitado a la EIC los avalúos de los inmuebles que ya se han vencido (vigencia 2015) </t>
  </si>
  <si>
    <t>Con corte al mes de noviembre 31 de 2017 la entidad ha recaudado por concepto de arrendamientos la suma de $5.489.489.112 de $5.665.603.033 programado para la vigencia, equivalente a 97%</t>
  </si>
  <si>
    <t>Con corte al mes de junio se continua con la actualización y escaneo de los contratos de arrendamiento, escrituras, certificados de tradición y libertad, recibos de impuestos prediales, y la actualización de la información en el sistema de información de la Oficina. Como hecho relevante se solicitó a la Oficina de Registros e Instrumentos Públicos de la SNR la generación de 225 certificados de tradición para la actualización de los que ya caducaron en la Oficina, de forma gratuita, y nos enviaron 225 certificados en medio físico, obteniendo para la entidad un ahorro considerable por no pagar por ellos. Se están gestionando los faltantes.</t>
  </si>
  <si>
    <t>Con corte al mes de mayo del 2017 la Subgerencia Financiera reporta cartera vencida por valor de $1.136.975.693, la cual según concepto jurídico continúa siendo de difícil recuperación. La Oficina Asesora Jurídica debe implementar las acciones civiles y administrativas necesarias para darle continuidad a los procesos establecidos para su recuperación.
Con corte al mes de noviembre del 2017 la Subgerencia Financiera reporta cartera vencida por valor de $701.573.351.</t>
  </si>
  <si>
    <t>Los proyectos fiduciarios Virrey Espeleta, Ciudadela los Parques, Colsanitas y Parques del Muña entregaron informes de rendición de cuentas que facilita su seguimiento y control. La Fiduciaria Central ha suministrado a la entidad la información de los proyectos liquidados, con el fin de hacer el cruce contable y sanear los saldos financieros que tiene el área financiera. Los proyectos el Labrador y el Calzado se encuentran en liquidación sin informe. Se avanzó en la liquidación del convenio establecido entre la entidad y el municipio de Sibaté para la construcción de viviendas de CAFAM.</t>
  </si>
  <si>
    <t xml:space="preserve">Mesas y comités departamentales con participación de la Oficina </t>
  </si>
  <si>
    <t xml:space="preserve">Se diligenció la herramienta SAP mensualmente en los módulos seguimiento al Plan de Acción y seguimiento al plan indicativo.  Se elaboraron y entregaron a la Secretaría de Planeación 5 informes (2 de seguimiento al plan de acción, 1 de seguimiento al plan estratégico y 2 de seguimiento al plan de asistencia técnica). </t>
  </si>
  <si>
    <t>Se elaboraron dos informes trimestrales de atención a VCA, los cuales se enviaron a los responsables de la Secretaría de Gobierno, a la Mesa de Asistencia y Atención y Comité de Justicia Transicional</t>
  </si>
  <si>
    <t>Se elaboraron 12 informes de 12 programados, los cuales son fundamentales para la elaboración de informes de gestión.</t>
  </si>
  <si>
    <t>Se elaboraron 12 informes de 12 programados, los cuales son insumo para la elaboración de informes de gestión e informes de hechos concretos, solicitados por el despacho del Gobernador.</t>
  </si>
  <si>
    <t>Se registró en el aplicativo, la información de consumo de papelería y combustibles, en el   período de enero 1 a diciembre 31 de 2016.
El sistema dio un índice de compensación al ambiente, de siembra de 134 árboles, 65 árboles por consumo de combustible y emisión de 44 toneladas de gas carbónico, y 44 árboles por consumo de papelería. El porcentaje de distribución de este índice es: Combustible 4.8%, papelería 25.2%, energía 12.7%, residuos sólidos3.5% y agua 9.8%. Se realizó la siembra de los árboles en el Centro Femenino Especial José Joaquín Vargas en Sibaté.</t>
  </si>
  <si>
    <t>Luz Nelly Albarracín, Técnico Administrativo de la Oficina de Gestión Integral de Bienes Inmuebles, realizando horas prácticas profesionales en la Oficina de Planeación. Con responsabilidad de la oficina de Planeación.</t>
  </si>
  <si>
    <t xml:space="preserve">Se realizaron dos capacitaciones sobre el SGC, una previa a la visita del ente certificador y la segunda el 23 de junio </t>
  </si>
  <si>
    <t>(Nº de Informes de contabilidad presentados/ Nº de Informes reglamentados) x 100</t>
  </si>
  <si>
    <t>(Número de visitas e  informes presentados / Número de visitas e informes requeridos) x 100</t>
  </si>
  <si>
    <r>
      <t xml:space="preserve">En 2017, se cumplió con el </t>
    </r>
    <r>
      <rPr>
        <b/>
        <sz val="9"/>
        <rFont val="Arial"/>
        <family val="2"/>
      </rPr>
      <t>102%</t>
    </r>
    <r>
      <rPr>
        <sz val="9"/>
        <rFont val="Arial"/>
        <family val="2"/>
      </rPr>
      <t xml:space="preserve"> en la meta de atención a la niñez, </t>
    </r>
    <r>
      <rPr>
        <b/>
        <sz val="9"/>
        <rFont val="Arial"/>
        <family val="2"/>
      </rPr>
      <t>89%</t>
    </r>
    <r>
      <rPr>
        <sz val="9"/>
        <rFont val="Arial"/>
        <family val="2"/>
      </rPr>
      <t xml:space="preserve"> en atención a los adolescentes, </t>
    </r>
    <r>
      <rPr>
        <b/>
        <sz val="9"/>
        <rFont val="Arial"/>
        <family val="2"/>
      </rPr>
      <t xml:space="preserve">112% </t>
    </r>
    <r>
      <rPr>
        <sz val="9"/>
        <rFont val="Arial"/>
        <family val="2"/>
      </rPr>
      <t xml:space="preserve">en atención a personas mayores y </t>
    </r>
    <r>
      <rPr>
        <b/>
        <sz val="9"/>
        <rFont val="Arial"/>
        <family val="2"/>
      </rPr>
      <t>114%</t>
    </r>
    <r>
      <rPr>
        <sz val="9"/>
        <rFont val="Arial"/>
        <family val="2"/>
      </rPr>
      <t xml:space="preserve"> en la meta de atención a personas con discapacidad mental. Comparado con 2016 se disminuyó en 22% el número de niños y niñas atendidos y en 39% el número de  adolescentes atendidos, como resultado del cierre del servicio en el Instituto Campestre en sibaté. En adulto mayor y discapacidad mental se ha superado la meta programada para el año y los atendidos en 2016, como resultado de los convenios suscritos con la Secretaría de Integración Social de Bogotá, significando un importante ingreso económico para la entidad y permitiendo dar sostenibilidad financiera a los programas sociales.</t>
    </r>
  </si>
  <si>
    <t>La ejecución y compromiso financiero a diciembre 30 de 2017, es $33.978.872.048 de $33.750.148.873, programado para la vigencia, equivalente al 99%.</t>
  </si>
  <si>
    <t>Se formuló el POAI 2018 de manera coordinada con las Subgerencias de Protección Social y Financiera, aprobado  mediante Decreto 397 del 22 de diciembre de 2017</t>
  </si>
  <si>
    <t>Se formuló el Plan de Acción, Plan de Asistencia Técnica y Plan Estratégico, los cuales se ejecutaron de acuerdo a la programación para la vigencia. Se realizó seguimiento mensual al avance físico y financiero de las metas del Plan Departamental de Desarrollo, incluidas en el plan de acción de la entidad.  Se realizo seguimiento trimestral al Plan de Asistencia Tecnica y anual al Plan Estratégico.</t>
  </si>
  <si>
    <t>Aplicadas 30 encuestas y todas califican satisfactoria la actividad de bienestar realizada</t>
  </si>
  <si>
    <t xml:space="preserve">En el primer semestre fueron provistos los empleos de 2 conductores de LNR, 2 Jefes de Oficina de LNR, 1 Secretaria Ejecutiva de LNR, 1 Auxiliar Administrativo en provisionalidad y 1 Secretario General de LNR.  1 secretario en provisionalidad. En total 8. </t>
  </si>
  <si>
    <t xml:space="preserve">En la jornada de reinducción en la entidad, se divulgaron los principios y valores éticos de la Beneficencia. </t>
  </si>
  <si>
    <t>Se realizaron a 30 de diciembre 14 de 14 actividades programadas para la vigencia, siendo estas la celebración del día del niño,  de la mujer, de la Secretaria, del conductor, cumpleaños de la entidad.
Se entregaron incentivos económicos para pago de matrícula universitaria a 6 servidores públicos de la entidad en cumplimiento de la normatividad vigente, reconociendo a cada uno $1.140.000.</t>
  </si>
  <si>
    <t>Se realizaron capacitaciones en Código Único Disciplinario 24 mayo, MECI, Atención al usuario, gestión de calidad 10 mayo, Cultura Organizacional 17 mayo, Seminario Taller Memoria 9 de mayo. Se otorgaron dos matrículas tecnólogo en salud ocupacional a 2 servidores públicos, Seminario taller trabajo en equipo, relaciones interpersonales en la Colina COLSUBSIDIO 64 funcionarios
Se ha realizado proceso de Inducción a 11 servidores públicos y 5 contratistas y proceso de Reinducción Institucional a 52 servidores públicos.</t>
  </si>
  <si>
    <t>Se realizó la medición anual, el 90% de los encuestados manifestaron sentirse satisfechos con la capacitación recibida.</t>
  </si>
  <si>
    <t>399 certificaciones expedidas en los términos de ley de 399  certificaciones solicitadas</t>
  </si>
  <si>
    <t>(Número de Proyectos aprobados y/o en proceso de implementación) x 100</t>
  </si>
  <si>
    <t>Porcentaje de Pagina web actualizada</t>
  </si>
  <si>
    <t>Porcentaje de Convenio activo</t>
  </si>
  <si>
    <t>Informe de seguimiento al PAA 2017 y publicado en la pagina web de la Beneficencia.</t>
  </si>
  <si>
    <t>Se realizaron dos pruebas selectivas al año en cada centro de protección.
Se realizó la verificación total del inventario del Instituto Campestre por entrega del centro por parte del operador y del Instituto de Promoción Social en Fusagasugá por cambio de operador (contratista).
Se verificó el inventario de todos los funcionarios de la sede administrativa de la entidad.</t>
  </si>
  <si>
    <t>Se programó el parque automotor de acuerdo a las solicitudes de transporte de los funcionarios a los centros de protección de la entidad. Con carencia del servicio de vehículo institucional en enero por falta del PAC mensualizado</t>
  </si>
  <si>
    <t>Se programaron y realizaron 30 visitas de supervisión a la ejecución de los contratos de proteccion a la niñez y adolescencia.
13 visitas de supervisión a la Colonia Alberto Nieto Cano en Pacho, 16 al Instituto de Promoción Social en Fusagasugá y 8 al Instituto Campestre. El servicio de protección en este último centro, se cerró en abril de 2017, hecho que requirió el traslado de 64 niños, niñas y adolescentes a los otros dos centros de protección. De los 164 NNA atendidos en este centro, 7  egresaron por no adaptación al programa, 16 por solicitud familiar, 30 por terminación del proceso, 47 por solicitud del ente competente (comisarías de familia) y 64 fueron traslados.</t>
  </si>
  <si>
    <t xml:space="preserve">Se realizaron 18 visitas de supervisión en el primer semestre y 27 en el segundo a los tres centros de protección en salud mental, ubicados 2 en sibaté y 1 en Chipaque </t>
  </si>
  <si>
    <t>Valor ejecutado por caja menor a diciembre 31 de 2017 $21.659.173</t>
  </si>
  <si>
    <t>PQRS presentadas a la entidad: 59 Solicitudes, 41 Quejas, 102 Felicitaciones para un total de 202, utilizando los buzones de sugerencias, correo electrónico y portal web de la entidad.  A todas se les realiza el correspondiente trámite, seguimiento y respuesta en términos de ley.  
En el tercer trimestre se incrementaron en 30% las peticiones y quejas de niños, niñas y adolescentes, teniendo en cuenta que se encontraban en un proceso de adaptación al cambio, por el traslado de NNA de un centro a otro. Por esta razón se fortaleció la asesoría uno a uno en los dos centros.
El 50% de las consultas realizadas por la ciudadanía en la sede administrativa, se refieren a servicios que brindan otras entidades, como Secretaría de Desarrollo e Inclusión Social, tema subsidios y programas sociales; Secretaría de Transporte y Movilidad, tema comparendos y Secretaría de Hacienda, tema impuesto de Registro y Anotación. A todos los usuarios se les brinda la información pertinente, datos de la dependencia y persona competente, teléfonos y correo electrónico. Se debe mantener información actualizada de todos los servicios de la Gobernación en los puntos de atención de cada torre, para evitar que los usuarios pierdan tiempo movilizándose por las torres y pisos en busca de atención.</t>
  </si>
  <si>
    <t>6 informes de atención al ciudadano, entregados a la Gerencia General, con copia a la Secretaría General y Oficinas de Control Interno y Oficina de Planeación</t>
  </si>
  <si>
    <t>Durante 2017 se atendieron de manera presencial 332 niños, niñas y adolescentes usuarios de los centros de protección de la Beneficencia, orientados acerca del funcionamiento del SIAC y mecanismos de participación. 112 personas orientadas directamente en la Oficina del SIAC en la entidad (58 registradas), 38 personas atendidas telefónicamente,  6 personas atendidas por correo electrónico</t>
  </si>
  <si>
    <t>La calificación de la satisfacción del servicio de protección arroja un resultado entre bueno y excelente del 90% de los encuestados, aplicando la encuesta a 599 usuarios en todos los centros de protección de la entidad.
En el tercer trimestre se incrementó en 30% las peticiones y quejas de niños, niñas y adolescentes, con respecto al trimestre anterior, teniendo en cuenta que se encontraban en un proceso de adaptación al cambio, por el traslado de NNA de un centro a otro.  Por esta razón se fortaleció la asesoría uno a uno en los dos centros.</t>
  </si>
  <si>
    <t xml:space="preserve">Se suscribieron 55 Contratos en donde la Beneficencia es el Contratante y 116 Contratos con los Municipios del Departamento, en donde la Beneficencia es el Contratista, para la prestación de servicios de protección social de personas procedentes de los mismos </t>
  </si>
  <si>
    <t>Fuente: Planes de Acción e informes de gestión a diciembre 31 de 2017, reportados por los responsables de cada proceso</t>
  </si>
  <si>
    <t>Revisó y aprobó: Dr. Luis Hernan Vargas Forero, Jefe Oficina Asesora de Planeación ( e )</t>
  </si>
  <si>
    <t>Se realizaron visitas mensuales de supervisión a todos los centros de protección al adulto mayor</t>
  </si>
  <si>
    <t>116 contratos interadministrativos suscritos con alcaldías municipales, para atención de 474 usuarios, entre adultos mayores y personas con discapacidad mental. Lo que permite un mejoramiento en la calidad de vida de estas personas, teniendo en cuenta su alta vulneración de derechos antes de ingresar al programa de protección social de la Beneficencia.
La suscripción de estos contratos garantiza un ingreso económico para la Beneficencia, producto de la cuota de corresponsabilidad que pagan las alcaldías municipales, que va desde el 30% hasta el 70% del valor de atención por usuario.
Se presentó un aumento del 24%, en los ingresos por venta de servicios de protección social, con respecto a 2016.</t>
  </si>
  <si>
    <t xml:space="preserve">474 personas mayores y personas con discapacidad mental, atendidas en los centros de protección de la entidad a través de 116 contratos interadministrativos con as Alcaldias municipales y que representan el 22% de la totalidad de las personas atendidas en el año 2017. 585 mediante convenios con la Secretaría de integración social de Bogotá. 
Se presentó un aumento del 48%, en los ingresos por venta de servicios de protección social, con respecto a 2016. </t>
  </si>
  <si>
    <t>Se efectuaron dos reuniones de comité de Sostenibilidad Contable para aprobar dos fichas: una de contabilidad y una de tesorería. Con estos ajustes se subsanaron dos hallazgos de la Contraloría Departamental.</t>
  </si>
  <si>
    <t>A Diciembre de 2017 se han implementado los módulos de Contabilidad, Tesorería, Presupuesto, Nómina, almacén. Queda pendiente el módulo de Propiedad, Planta y Equipo (Bienes inmuebles)</t>
  </si>
  <si>
    <t>Se inicio el año 2017 con 567 procesos y se  finalizo el año con 541 procesos a los cuales se efectuó seguimiento permanente, la diferencia de 26 son procesos que pasaron a archivo definitivo.</t>
  </si>
  <si>
    <t>Se recepcionaron 25 derechos de petición de los cuales se dio respuesta oportuna</t>
  </si>
  <si>
    <t>Se  recepcionaron 139 Acciones de Tutela de las cuales  67 requerían de respuesta  y las 72 restantes eran de fallo a favor de la entidad o de conocimiento</t>
  </si>
  <si>
    <t>Se efectuaron 24 audiencias de conciliación ante Juzgados y Procuraduría</t>
  </si>
  <si>
    <t>La Secretaria General de la entidad solicitó la revisión a 9 resoluciones.</t>
  </si>
  <si>
    <t>El porcentaje de avance para el mes de diciembre se determina por 14 inmuebles arrendados de 20 posibles, de los cuales 5 predios se mantienen de difícil comercialización, como son los lotes del municipio de Aipe (2), de conformidad con su participación de 13.155% y 13.837% en la dación en pago de CONSTRUCA S.A, un lote en Sibaté, la bodega de San Andresito y el lote de Santa Catalina.</t>
  </si>
  <si>
    <t>En el primer semestre del año 2017 se tramitaron y pagaron 217 facturas de impuestos prediales antes de su primer vencimiento que corresponde a la suma de $1.279.249.267. 
En el mes de octubre de 2017 se pago el impuesto predial de Aipe-Huila por valor de $1.538.653, de conformidad con su participación de 13.155% y 13.837% en la dación en pago de CONSTRUCA S.A
En este período no hubo pago de impuesto de valorización.</t>
  </si>
  <si>
    <t xml:space="preserve">En el primer semestre se realizaron 12 visitas a los centros de protección las cuales fueron efectuadas por solicitud de Gerencia los profesionales dedicados a esta labor han realizado visitas para establecer, definir y evaluar presupuestos de obra
En el segundo semestre se realizaron 22 visitas a los inmuebles en Bogota para verificar el estado físico de cada inmueble y a los 10 centros de protección.  se presentan informes de todas y cada una de las visitas realizadas </t>
  </si>
  <si>
    <t>Se atienden desde la Oficina Asesora de Planeación las reuniones y tareas de política pública en la Mesa Técnica de Seguridad Alimentaria y Nutricional (Ordenanza 261 de 2015), Mesa Técnica de Etnias e Indígenas, Subcomité de Asistencia y Atención a Víctimas del Conflicto Armado, Mesa Técnica Familia, Mesa de Enlaces Mujer y Género (ordenanza 99 de 2011). desde la Subgerencia de Protección Social se apoyan las mesas y comités departamentales de discapacidad, vejez y envejecimiento, niñez y adolescencia.</t>
  </si>
  <si>
    <t>En el primer semestre se realizaron los procesos de encargo de 1 Profesional Especializado (Gestión Contractual - Secretaría General) y 1 Secretario Ejecutivo en Control Interno Disciplinario.  En el segundo semestre 3 técnicos y  3 profesionales. Total  8</t>
  </si>
  <si>
    <t>Se realizaron los estudios previos y Estudios de Mercado para compra de computadores, se Solicita Disponibilidad Presupuestal N°111 por valor de $77,086,272 y se envía toda la documentación a Contratación para que se de inicio al Proceso correspondiente. En Septiembre por el Acuerdo marco de Precios se solicita CD por $49'356.515  y para compra de Licencias de Office también por Acuerdo marco de Precios se solicita CD por $20.467.269.  Ya se recibieron los computadores y se realiza Orden de Compra para las licencias de Office (15) para los 15 computadores nuevos.
Se realiza estudio de conveniencia para soportar la compra de 1 escáner,  1 Impresora térmica y 1 Lector de Código de barras  para el Sistema de Gestión Documental Orfeo.</t>
  </si>
  <si>
    <t xml:space="preserve">Se realizaron los Estudios Previos, Estudios de Mercado, se realizó contratación por proceso de Menor Cuantía,  el cual  culminó con la aceptación de Oferta Nº 021 de Mayo 16 de 2017, por valor de $10.864.700. Se realizaron dos sesiones de  mantenimiento preventivo en 2017 en todos los equipos de cómputo y  la aplicación de los correctivos detectados. </t>
  </si>
  <si>
    <t xml:space="preserve">Se realizó la supervisión de los Contratos N° 018 de 2017 y 021 de 2017, se enviaron los respectivos informes a gestión contractual, fólderes de las Aceptaciones de Oferta.
Se realiza supervisión del Convenio 130 de 2017 y Contrato de Prestación de servicios N° 051 de 2017 y se envían los informes al folder correspondiente.
</t>
  </si>
  <si>
    <t>Todos los documentos producidos en la dependencia tiene aplicadas las TDR.
Se atendieron oportunamente el requerimiento de la Secretaría General en realizar transferencia de Fondos Documentales.
Se realizaron los estudios previos para la contratación del Sistema de Gestión Documental  y se concluyó con el Contrato de Prestación de Servicios  N° 051 de 2017 por $11'600.000.
-Compra de impresora térmica, lector de Código de barras y Escáner, por valor de $11'215.988, CD 463 y RP 496, proceso adelantado  por la Tienda virtual del estado Colombiano.</t>
  </si>
  <si>
    <t>Evaluar la satisfacción de los usuarios de los servicios prestados en cada dependencia de la sede administrativa de la entidad, aplicando encuestas de satisfacción.</t>
  </si>
  <si>
    <t>Un Informe de evaluación de la satisfacción de usuarios de los servicios en la desde administrativa de la entidad</t>
  </si>
  <si>
    <t>Se firmó contrato de avalúo de vehículos en desuso.
En bienes muebles el Banco Popular presentó propuesta a la gerencia para el respectivo proceso de bajas.                                                         Se centralizo el 90% de los elementos que se encontraban en desuso en los diferentes centros de Cundinamarca para unificar lo que se va a dar de baja.</t>
  </si>
  <si>
    <t>Se  realizaron 5 procesos de compra, elementos de Salud laboral, papelería, computadores, software y  Sistema de Gestión Documental.</t>
  </si>
  <si>
    <t>se logro organizar el archivo y sus respectivas tablas de retención documental logrando un avance general importante en su gestión y organización.</t>
  </si>
  <si>
    <t xml:space="preserve">Por implementación de nuevo sistema de información SWIM se hace necesario el ajuste del mismo en cuanto a la creación del enlace de la totalidad de los códigos de los elementos devolutivos, con los responsables de los mismos,  teniendo en cuenta que la herramienta no esta desarrollada completamente para su implementación. </t>
  </si>
  <si>
    <t>El presupuesto inicialmente aprobado  de $4.300.000.000 sufrió reducción durante la vigencia para un presupuesto final de $2.506.704.382, lo que permitió que la gerencia de esta manera siga reduciendo el déficit presupuestal que la entidad tiene vigencia tras vigencia, para tener finalmente una ejecución del 92.45%,.</t>
  </si>
  <si>
    <t>El presupuesto inicialmente aprobado  de $3.400.000.000 sufrió reducción durante la vigencia para un presupuesto final de $2.147.914.975, lo que permitió que la gerencia de esta manera siga reduciendo el déficit presupuestal que la entidad tiene vigencia tras vigencia, para tener finalmente una ejecución del 93.91%,</t>
  </si>
  <si>
    <t>El presupuesto inicialmente aprobado  de $9.400.000.000 sufrió un leve aumento durante la vigencia para un presupuesto final de $10.623.802.593, para tener finalmente una ejecución del 87,07%,</t>
  </si>
  <si>
    <t>El presupuesto inicialmente aprobado  de $13.335.000.000 sufrió un leve aumento durante la vigencia para un presupuesto final de $18.700.450.098, para tener finalmente una ejecución del 87,58%</t>
  </si>
  <si>
    <t>El presupuesto de gastos de funcionamiento se logro una ejecución que ascendió a 69,73%, cubriendo la totalidad de las obligaciones. Esto nos permitió generar un ahorro que fue planificado a fin de reducir el déficit presupuestal.</t>
  </si>
  <si>
    <t xml:space="preserve">La ejecución final de la vigencia 2017 se logro superar la meta en un 103,37%, lo que nos permitió pasar la vigencia sin contratiempos. La prestación de servicios realizada con el Distrito de Bogota nos permite tener un recaudo superior de $ 1´636.821.695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</si>
</sst>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_);_(* \(#,##0\);_(* &quot;-&quot;??_);_(@_)"/>
    <numFmt numFmtId="175" formatCode="0.0%"/>
    <numFmt numFmtId="176" formatCode="_(* #,##0.0_);_(* \(#,##0.0\);_(* &quot;-&quot;??_);_(@_)"/>
    <numFmt numFmtId="177" formatCode="_(&quot;$&quot;* #,##0_);_(&quot;$&quot;* \(#,##0\);_(&quot;$&quot;* &quot;-&quot;??_);_(@_)"/>
    <numFmt numFmtId="178" formatCode="0.0000000000"/>
    <numFmt numFmtId="179" formatCode="0.000000000"/>
    <numFmt numFmtId="180" formatCode="0.00000000"/>
    <numFmt numFmtId="181" formatCode="0.0000000"/>
    <numFmt numFmtId="182" formatCode="0.000000"/>
    <numFmt numFmtId="183" formatCode="0.00000"/>
    <numFmt numFmtId="184" formatCode="0.0000"/>
    <numFmt numFmtId="185" formatCode="0.000"/>
    <numFmt numFmtId="186" formatCode="0.0"/>
  </numFmts>
  <fonts count="73">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8"/>
      <color indexed="8"/>
      <name val="Arial"/>
      <family val="2"/>
    </font>
    <font>
      <sz val="12"/>
      <name val="Arial"/>
      <family val="2"/>
    </font>
    <font>
      <sz val="12"/>
      <color indexed="8"/>
      <name val="Arial"/>
      <family val="2"/>
    </font>
    <font>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11"/>
      <color indexed="8"/>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b/>
      <sz val="11"/>
      <color theme="1"/>
      <name val="Arial"/>
      <family val="2"/>
    </font>
    <font>
      <sz val="9"/>
      <color theme="1"/>
      <name val="Calibri"/>
      <family val="2"/>
    </font>
    <font>
      <sz val="11"/>
      <color theme="1"/>
      <name val="Arial"/>
      <family val="2"/>
    </font>
    <font>
      <b/>
      <sz val="12"/>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style="thin"/>
      <top/>
      <bottom/>
    </border>
    <border>
      <left/>
      <right/>
      <top style="thin"/>
      <bottom/>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7"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606">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3"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3"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3" fillId="34" borderId="10" xfId="0" applyFont="1" applyFill="1" applyBorder="1" applyAlignment="1">
      <alignment vertical="center" wrapText="1"/>
    </xf>
    <xf numFmtId="9" fontId="63" fillId="34" borderId="10" xfId="0" applyNumberFormat="1" applyFont="1" applyFill="1" applyBorder="1" applyAlignment="1">
      <alignment horizontal="center" vertical="center"/>
    </xf>
    <xf numFmtId="0" fontId="63" fillId="33"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4" fillId="0" borderId="0" xfId="0" applyFont="1" applyFill="1" applyAlignment="1">
      <alignment/>
    </xf>
    <xf numFmtId="0" fontId="4" fillId="8" borderId="10" xfId="0" applyFont="1" applyFill="1" applyBorder="1" applyAlignment="1">
      <alignment horizontal="center" vertical="center" wrapText="1"/>
    </xf>
    <xf numFmtId="1" fontId="63"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3"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3" fillId="34" borderId="10" xfId="0" applyNumberFormat="1" applyFont="1" applyFill="1" applyBorder="1" applyAlignment="1">
      <alignment horizontal="center" vertical="center"/>
    </xf>
    <xf numFmtId="1" fontId="65"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3"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3"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3"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3"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3"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3"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left" vertical="center" wrapText="1"/>
    </xf>
    <xf numFmtId="2" fontId="63" fillId="34" borderId="10" xfId="0" applyNumberFormat="1" applyFont="1" applyFill="1" applyBorder="1" applyAlignment="1">
      <alignment horizontal="center" vertical="center" wrapText="1"/>
    </xf>
    <xf numFmtId="0" fontId="63" fillId="34" borderId="10" xfId="0" applyFont="1" applyFill="1" applyBorder="1" applyAlignment="1">
      <alignment horizontal="right" vertical="center"/>
    </xf>
    <xf numFmtId="3" fontId="63" fillId="34" borderId="10" xfId="0" applyNumberFormat="1" applyFont="1" applyFill="1" applyBorder="1" applyAlignment="1">
      <alignment horizontal="right" vertical="center"/>
    </xf>
    <xf numFmtId="0" fontId="66" fillId="34" borderId="10" xfId="0" applyFont="1" applyFill="1" applyBorder="1" applyAlignment="1">
      <alignment horizontal="right" vertical="center" wrapText="1"/>
    </xf>
    <xf numFmtId="9" fontId="63" fillId="34" borderId="10" xfId="0" applyNumberFormat="1" applyFont="1" applyFill="1" applyBorder="1" applyAlignment="1">
      <alignment horizontal="right" vertical="center"/>
    </xf>
    <xf numFmtId="0" fontId="64"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3" fillId="33" borderId="0" xfId="0" applyFont="1" applyFill="1" applyBorder="1" applyAlignment="1">
      <alignment horizontal="justify" vertical="center" wrapText="1"/>
    </xf>
    <xf numFmtId="0" fontId="63" fillId="33" borderId="0" xfId="0" applyFont="1" applyFill="1" applyBorder="1" applyAlignment="1">
      <alignment horizontal="justify" vertical="center"/>
    </xf>
    <xf numFmtId="0" fontId="63" fillId="34" borderId="0" xfId="0" applyFont="1" applyFill="1" applyBorder="1" applyAlignment="1">
      <alignment horizontal="justify" vertical="center"/>
    </xf>
    <xf numFmtId="0" fontId="63" fillId="33" borderId="0" xfId="0" applyFont="1" applyFill="1" applyBorder="1" applyAlignment="1">
      <alignment horizontal="center" vertical="center"/>
    </xf>
    <xf numFmtId="9" fontId="63" fillId="33" borderId="0" xfId="0" applyNumberFormat="1" applyFont="1" applyFill="1" applyBorder="1" applyAlignment="1">
      <alignment horizontal="center" vertical="center"/>
    </xf>
    <xf numFmtId="9" fontId="63"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3"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1" fontId="63" fillId="34" borderId="10" xfId="0" applyNumberFormat="1" applyFont="1" applyFill="1" applyBorder="1" applyAlignment="1">
      <alignment horizontal="left" vertical="center" wrapText="1"/>
    </xf>
    <xf numFmtId="1" fontId="63"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7" fillId="34" borderId="10" xfId="0" applyNumberFormat="1" applyFont="1" applyFill="1" applyBorder="1" applyAlignment="1">
      <alignment horizontal="center" vertical="center" wrapText="1"/>
    </xf>
    <xf numFmtId="49" fontId="67" fillId="34" borderId="10" xfId="0" applyNumberFormat="1" applyFont="1" applyFill="1" applyBorder="1" applyAlignment="1">
      <alignment horizontal="center" vertical="center" wrapText="1"/>
    </xf>
    <xf numFmtId="0" fontId="63"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5" fillId="34" borderId="10" xfId="0" applyNumberFormat="1" applyFont="1" applyFill="1" applyBorder="1" applyAlignment="1">
      <alignment horizontal="center" vertical="center" wrapText="1"/>
    </xf>
    <xf numFmtId="9" fontId="63" fillId="34" borderId="10" xfId="56" applyFont="1" applyFill="1" applyBorder="1" applyAlignment="1">
      <alignment horizontal="center" vertical="center" wrapText="1"/>
    </xf>
    <xf numFmtId="49" fontId="63" fillId="34" borderId="10" xfId="0" applyNumberFormat="1" applyFont="1" applyFill="1" applyBorder="1" applyAlignment="1">
      <alignment horizontal="center" vertical="center" wrapText="1"/>
    </xf>
    <xf numFmtId="0" fontId="63"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3" fillId="36" borderId="10" xfId="0" applyFont="1" applyFill="1" applyBorder="1" applyAlignment="1">
      <alignment horizontal="justify" vertical="center"/>
    </xf>
    <xf numFmtId="0" fontId="63" fillId="36" borderId="10" xfId="0" applyFont="1" applyFill="1" applyBorder="1" applyAlignment="1">
      <alignment horizontal="center" vertical="center"/>
    </xf>
    <xf numFmtId="1" fontId="63" fillId="36" borderId="10" xfId="0" applyNumberFormat="1" applyFont="1" applyFill="1" applyBorder="1" applyAlignment="1" quotePrefix="1">
      <alignment horizontal="center" vertical="center" wrapText="1"/>
    </xf>
    <xf numFmtId="1" fontId="63"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3" fillId="35" borderId="10" xfId="0" applyFont="1" applyFill="1" applyBorder="1" applyAlignment="1">
      <alignment horizontal="justify" vertical="center"/>
    </xf>
    <xf numFmtId="0" fontId="63" fillId="35" borderId="10" xfId="0" applyFont="1" applyFill="1" applyBorder="1" applyAlignment="1">
      <alignment horizontal="center" vertical="center"/>
    </xf>
    <xf numFmtId="0" fontId="63" fillId="35" borderId="10" xfId="0" applyFont="1" applyFill="1" applyBorder="1" applyAlignment="1">
      <alignment horizontal="justify" vertical="center" wrapText="1"/>
    </xf>
    <xf numFmtId="1" fontId="63"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3" fillId="35" borderId="10" xfId="0" applyNumberFormat="1" applyFont="1" applyFill="1" applyBorder="1" applyAlignment="1">
      <alignment horizontal="justify" vertical="center"/>
    </xf>
    <xf numFmtId="9" fontId="63"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0" fontId="3" fillId="34" borderId="0" xfId="0" applyFont="1" applyFill="1" applyAlignment="1">
      <alignment/>
    </xf>
    <xf numFmtId="1" fontId="4" fillId="34" borderId="10" xfId="0" applyNumberFormat="1" applyFont="1" applyFill="1" applyBorder="1" applyAlignment="1">
      <alignment horizontal="center" vertical="center" wrapText="1"/>
    </xf>
    <xf numFmtId="0" fontId="64" fillId="34" borderId="0" xfId="0" applyFont="1" applyFill="1" applyAlignment="1">
      <alignment/>
    </xf>
    <xf numFmtId="0" fontId="6" fillId="34" borderId="0" xfId="0" applyFont="1" applyFill="1" applyBorder="1" applyAlignment="1">
      <alignment horizontal="justify" vertical="center" wrapText="1"/>
    </xf>
    <xf numFmtId="0" fontId="63" fillId="34" borderId="0" xfId="0" applyFont="1" applyFill="1" applyBorder="1" applyAlignment="1">
      <alignment horizontal="justify" vertical="center" wrapText="1"/>
    </xf>
    <xf numFmtId="0" fontId="7" fillId="34" borderId="0" xfId="0" applyFont="1" applyFill="1" applyBorder="1" applyAlignment="1">
      <alignment wrapText="1"/>
    </xf>
    <xf numFmtId="9" fontId="63" fillId="34" borderId="0" xfId="0" applyNumberFormat="1" applyFont="1" applyFill="1" applyBorder="1" applyAlignment="1">
      <alignment horizontal="center" vertical="center"/>
    </xf>
    <xf numFmtId="1" fontId="3" fillId="34" borderId="0" xfId="0" applyNumberFormat="1" applyFont="1" applyFill="1" applyBorder="1" applyAlignment="1">
      <alignment horizontal="center"/>
    </xf>
    <xf numFmtId="1" fontId="3" fillId="34" borderId="0" xfId="0" applyNumberFormat="1" applyFont="1" applyFill="1" applyAlignment="1">
      <alignment horizontal="center"/>
    </xf>
    <xf numFmtId="0" fontId="63" fillId="34" borderId="10" xfId="0" applyFont="1" applyFill="1" applyBorder="1" applyAlignment="1">
      <alignment horizontal="center" vertical="center"/>
    </xf>
    <xf numFmtId="0" fontId="20" fillId="34" borderId="0" xfId="0" applyFont="1" applyFill="1" applyAlignment="1">
      <alignment horizontal="center"/>
    </xf>
    <xf numFmtId="1" fontId="11" fillId="34" borderId="10" xfId="0" applyNumberFormat="1" applyFont="1" applyFill="1" applyBorder="1" applyAlignment="1">
      <alignment horizontal="center" vertical="center" wrapText="1"/>
    </xf>
    <xf numFmtId="3" fontId="63" fillId="34" borderId="10" xfId="0" applyNumberFormat="1" applyFont="1" applyFill="1" applyBorder="1" applyAlignment="1">
      <alignment horizontal="center" vertical="center" wrapText="1"/>
    </xf>
    <xf numFmtId="9" fontId="3" fillId="34" borderId="0" xfId="0" applyNumberFormat="1" applyFont="1" applyFill="1" applyAlignment="1">
      <alignment horizontal="center" vertical="center"/>
    </xf>
    <xf numFmtId="0" fontId="6"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center"/>
    </xf>
    <xf numFmtId="0" fontId="3" fillId="34" borderId="12" xfId="0" applyFont="1" applyFill="1" applyBorder="1" applyAlignment="1">
      <alignment horizontal="justify" vertical="center" wrapText="1"/>
    </xf>
    <xf numFmtId="1" fontId="3" fillId="34" borderId="12" xfId="0" applyNumberFormat="1" applyFont="1" applyFill="1" applyBorder="1" applyAlignment="1">
      <alignment horizontal="center" vertical="center" wrapText="1"/>
    </xf>
    <xf numFmtId="0" fontId="65" fillId="34" borderId="13" xfId="0" applyFont="1" applyFill="1" applyBorder="1" applyAlignment="1">
      <alignment vertical="center" wrapText="1"/>
    </xf>
    <xf numFmtId="0" fontId="65" fillId="34" borderId="14" xfId="0" applyFont="1" applyFill="1" applyBorder="1" applyAlignment="1">
      <alignment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0" xfId="0" applyFont="1" applyFill="1" applyBorder="1" applyAlignment="1">
      <alignment horizontal="center" vertical="center"/>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4" fillId="34" borderId="0" xfId="0" applyFont="1" applyFill="1" applyAlignment="1">
      <alignment horizontal="center"/>
    </xf>
    <xf numFmtId="0" fontId="63" fillId="34" borderId="10" xfId="0" applyFont="1" applyFill="1" applyBorder="1" applyAlignment="1">
      <alignment horizontal="justify" vertical="center"/>
    </xf>
    <xf numFmtId="0" fontId="3" fillId="34"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3" fillId="34" borderId="11" xfId="0" applyFont="1" applyFill="1" applyBorder="1" applyAlignment="1">
      <alignment horizontal="justify" vertical="center" wrapText="1"/>
    </xf>
    <xf numFmtId="0" fontId="3" fillId="34" borderId="12" xfId="0" applyFont="1" applyFill="1" applyBorder="1" applyAlignment="1">
      <alignment horizontal="justify" vertical="center" wrapText="1"/>
    </xf>
    <xf numFmtId="1" fontId="3" fillId="34" borderId="12" xfId="0" applyNumberFormat="1" applyFont="1" applyFill="1" applyBorder="1" applyAlignment="1">
      <alignment horizontal="center" vertical="center" wrapText="1"/>
    </xf>
    <xf numFmtId="0" fontId="63" fillId="34" borderId="11" xfId="0" applyFont="1" applyFill="1" applyBorder="1" applyAlignment="1">
      <alignment horizontal="left" vertical="center" wrapText="1"/>
    </xf>
    <xf numFmtId="0" fontId="63" fillId="34" borderId="15" xfId="0" applyFont="1" applyFill="1" applyBorder="1" applyAlignment="1">
      <alignment horizontal="left"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0" fontId="63" fillId="34" borderId="11" xfId="0" applyFont="1" applyFill="1" applyBorder="1" applyAlignment="1">
      <alignment horizontal="justify" vertical="center"/>
    </xf>
    <xf numFmtId="0" fontId="63" fillId="34" borderId="10" xfId="0" applyNumberFormat="1" applyFont="1" applyFill="1" applyBorder="1" applyAlignment="1">
      <alignment horizontal="justify" vertical="center"/>
    </xf>
    <xf numFmtId="0" fontId="3" fillId="34" borderId="11" xfId="0" applyFont="1" applyFill="1" applyBorder="1" applyAlignment="1">
      <alignment horizontal="center"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17" fillId="34" borderId="13" xfId="0" applyFont="1" applyFill="1" applyBorder="1" applyAlignment="1">
      <alignment vertical="center" wrapText="1"/>
    </xf>
    <xf numFmtId="0" fontId="6"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0" fontId="63" fillId="34" borderId="15" xfId="0" applyFont="1" applyFill="1" applyBorder="1" applyAlignment="1">
      <alignment horizontal="justify" vertical="center" wrapText="1"/>
    </xf>
    <xf numFmtId="1" fontId="3" fillId="34" borderId="12"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3" fillId="34" borderId="0" xfId="0" applyFont="1" applyFill="1" applyAlignment="1">
      <alignment horizontal="center"/>
    </xf>
    <xf numFmtId="0" fontId="6"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3" fontId="6" fillId="34" borderId="10" xfId="0" applyNumberFormat="1"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5" xfId="0" applyFont="1" applyFill="1" applyBorder="1" applyAlignment="1">
      <alignment horizontal="justify" vertical="center" wrapText="1"/>
    </xf>
    <xf numFmtId="0" fontId="6" fillId="34" borderId="10" xfId="0" applyFont="1" applyFill="1" applyBorder="1" applyAlignment="1">
      <alignment horizontal="center" vertical="center"/>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3" fillId="34" borderId="10" xfId="0" applyFont="1" applyFill="1" applyBorder="1" applyAlignment="1">
      <alignment horizontal="center" vertical="center"/>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justify" vertical="center" wrapText="1"/>
    </xf>
    <xf numFmtId="0" fontId="3" fillId="34" borderId="12" xfId="0" applyFont="1" applyFill="1" applyBorder="1" applyAlignment="1">
      <alignment horizontal="justify" vertical="center" wrapText="1"/>
    </xf>
    <xf numFmtId="0" fontId="3" fillId="35" borderId="10" xfId="0" applyFont="1" applyFill="1" applyBorder="1" applyAlignment="1">
      <alignment horizontal="center" vertical="center" wrapText="1"/>
    </xf>
    <xf numFmtId="0" fontId="65" fillId="34" borderId="0" xfId="0" applyFont="1" applyFill="1" applyBorder="1" applyAlignment="1">
      <alignment horizontal="justify" vertical="center" wrapText="1"/>
    </xf>
    <xf numFmtId="9" fontId="3" fillId="35" borderId="10" xfId="0" applyNumberFormat="1" applyFont="1" applyFill="1" applyBorder="1" applyAlignment="1">
      <alignment horizontal="center" vertical="center" wrapText="1"/>
    </xf>
    <xf numFmtId="0" fontId="3" fillId="35" borderId="10" xfId="0" applyFont="1" applyFill="1" applyBorder="1" applyAlignment="1">
      <alignment horizontal="justify" vertical="center" wrapText="1"/>
    </xf>
    <xf numFmtId="0" fontId="63" fillId="35"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5"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3" fillId="34" borderId="0" xfId="0" applyFont="1" applyFill="1" applyAlignment="1">
      <alignment horizontal="center"/>
    </xf>
    <xf numFmtId="0" fontId="4" fillId="34" borderId="0" xfId="0" applyFont="1" applyFill="1" applyAlignment="1">
      <alignment horizontal="center"/>
    </xf>
    <xf numFmtId="0" fontId="6" fillId="34" borderId="11" xfId="0" applyFont="1" applyFill="1" applyBorder="1" applyAlignment="1">
      <alignment horizontal="justify" vertical="center" wrapText="1"/>
    </xf>
    <xf numFmtId="0" fontId="6" fillId="34" borderId="10" xfId="0" applyFont="1" applyFill="1" applyBorder="1" applyAlignment="1">
      <alignment horizontal="center" vertical="center"/>
    </xf>
    <xf numFmtId="0" fontId="6" fillId="35" borderId="10" xfId="0" applyFont="1" applyFill="1" applyBorder="1" applyAlignment="1">
      <alignment horizontal="justify" vertical="center" wrapText="1"/>
    </xf>
    <xf numFmtId="1" fontId="3" fillId="34" borderId="12" xfId="0" applyNumberFormat="1" applyFont="1" applyFill="1" applyBorder="1" applyAlignment="1">
      <alignment horizontal="center" vertical="center" wrapText="1"/>
    </xf>
    <xf numFmtId="0" fontId="3" fillId="34" borderId="12" xfId="0" applyFont="1" applyFill="1" applyBorder="1" applyAlignment="1">
      <alignment horizontal="justify" vertical="center" wrapText="1"/>
    </xf>
    <xf numFmtId="0" fontId="3" fillId="34" borderId="10" xfId="0" applyFont="1" applyFill="1" applyBorder="1" applyAlignment="1">
      <alignment vertical="center"/>
    </xf>
    <xf numFmtId="1" fontId="6" fillId="35" borderId="10" xfId="0" applyNumberFormat="1" applyFont="1" applyFill="1" applyBorder="1" applyAlignment="1">
      <alignment horizontal="center" vertical="center" wrapText="1"/>
    </xf>
    <xf numFmtId="0" fontId="63" fillId="34" borderId="10" xfId="0" applyFont="1" applyFill="1" applyBorder="1" applyAlignment="1">
      <alignment horizontal="justify" vertical="center"/>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9" fontId="3" fillId="34" borderId="10" xfId="56" applyFont="1" applyFill="1" applyBorder="1" applyAlignment="1">
      <alignment horizontal="center" vertical="center" wrapText="1"/>
    </xf>
    <xf numFmtId="9" fontId="3" fillId="34" borderId="11" xfId="56" applyFont="1" applyFill="1" applyBorder="1" applyAlignment="1">
      <alignment horizontal="center" vertical="center" wrapText="1"/>
    </xf>
    <xf numFmtId="1" fontId="3" fillId="34" borderId="10" xfId="0" applyNumberFormat="1"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3" fillId="34" borderId="10" xfId="0" applyFont="1" applyFill="1" applyBorder="1" applyAlignment="1">
      <alignment horizontal="center" vertical="center"/>
    </xf>
    <xf numFmtId="0" fontId="3" fillId="34" borderId="11" xfId="0" applyFont="1" applyFill="1" applyBorder="1" applyAlignment="1">
      <alignment horizontal="justify" vertical="center" wrapText="1"/>
    </xf>
    <xf numFmtId="0" fontId="3" fillId="34" borderId="12" xfId="0" applyFont="1" applyFill="1" applyBorder="1" applyAlignment="1">
      <alignment horizontal="justify"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center"/>
    </xf>
    <xf numFmtId="0" fontId="6" fillId="34" borderId="10" xfId="0" applyFont="1" applyFill="1" applyBorder="1" applyAlignment="1">
      <alignment horizontal="center" vertical="center"/>
    </xf>
    <xf numFmtId="9" fontId="3" fillId="34" borderId="0" xfId="56" applyFont="1" applyFill="1" applyAlignment="1">
      <alignment horizontal="center" vertical="center"/>
    </xf>
    <xf numFmtId="9" fontId="3" fillId="34" borderId="10" xfId="56" applyFont="1" applyFill="1" applyBorder="1" applyAlignment="1">
      <alignment horizontal="center" vertical="center"/>
    </xf>
    <xf numFmtId="9" fontId="6" fillId="34" borderId="10" xfId="56" applyFont="1" applyFill="1" applyBorder="1" applyAlignment="1">
      <alignment horizontal="center" vertical="center" wrapText="1"/>
    </xf>
    <xf numFmtId="49" fontId="3" fillId="34" borderId="12"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6" fillId="34" borderId="15" xfId="0" applyFont="1" applyFill="1" applyBorder="1" applyAlignment="1">
      <alignment horizontal="justify" vertical="center" wrapText="1"/>
    </xf>
    <xf numFmtId="0" fontId="6" fillId="34" borderId="10" xfId="0" applyFont="1" applyFill="1" applyBorder="1" applyAlignment="1">
      <alignment horizontal="center" vertical="center"/>
    </xf>
    <xf numFmtId="0" fontId="3" fillId="34" borderId="0" xfId="0" applyFont="1" applyFill="1" applyAlignment="1">
      <alignment horizontal="center"/>
    </xf>
    <xf numFmtId="0" fontId="63" fillId="34" borderId="10" xfId="0" applyFont="1" applyFill="1" applyBorder="1" applyAlignment="1">
      <alignment horizontal="center" vertical="center" wrapText="1"/>
    </xf>
    <xf numFmtId="0" fontId="6" fillId="34" borderId="13" xfId="0" applyFont="1" applyFill="1" applyBorder="1" applyAlignment="1">
      <alignment horizontal="justify" vertical="center"/>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9" fontId="6" fillId="34" borderId="10" xfId="56" applyFont="1" applyFill="1" applyBorder="1" applyAlignment="1">
      <alignment horizontal="center" vertical="center"/>
    </xf>
    <xf numFmtId="3" fontId="6" fillId="34" borderId="10" xfId="56"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63"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justify" vertical="center" wrapText="1"/>
    </xf>
    <xf numFmtId="0" fontId="6" fillId="34" borderId="12" xfId="0" applyFont="1" applyFill="1" applyBorder="1" applyAlignment="1">
      <alignment horizontal="justify" vertical="center" wrapText="1"/>
    </xf>
    <xf numFmtId="0" fontId="6" fillId="34" borderId="11" xfId="0" applyFont="1" applyFill="1" applyBorder="1" applyAlignment="1">
      <alignment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3" fillId="34" borderId="11" xfId="0" applyFont="1" applyFill="1" applyBorder="1" applyAlignment="1">
      <alignment horizontal="justify" vertical="center" wrapText="1"/>
    </xf>
    <xf numFmtId="9" fontId="6" fillId="34" borderId="10" xfId="48" applyNumberFormat="1" applyFont="1" applyFill="1" applyBorder="1" applyAlignment="1">
      <alignment horizontal="center" vertical="center" wrapText="1"/>
    </xf>
    <xf numFmtId="0" fontId="63" fillId="34" borderId="10" xfId="0" applyFont="1" applyFill="1" applyBorder="1" applyAlignment="1">
      <alignment horizontal="justify" vertical="center"/>
    </xf>
    <xf numFmtId="0" fontId="3" fillId="34" borderId="0" xfId="0" applyFont="1" applyFill="1" applyAlignment="1">
      <alignment wrapText="1"/>
    </xf>
    <xf numFmtId="16" fontId="6" fillId="34" borderId="10" xfId="0" applyNumberFormat="1" applyFont="1" applyFill="1" applyBorder="1" applyAlignment="1">
      <alignment horizontal="justify" vertical="center" wrapText="1"/>
    </xf>
    <xf numFmtId="0" fontId="68" fillId="34" borderId="0" xfId="0" applyFont="1" applyFill="1" applyBorder="1" applyAlignment="1">
      <alignment horizontal="justify" vertical="center" wrapText="1"/>
    </xf>
    <xf numFmtId="0" fontId="3" fillId="34" borderId="16" xfId="0" applyFont="1" applyFill="1" applyBorder="1" applyAlignment="1">
      <alignment/>
    </xf>
    <xf numFmtId="0" fontId="5" fillId="34" borderId="16" xfId="0" applyFont="1" applyFill="1" applyBorder="1" applyAlignment="1">
      <alignment/>
    </xf>
    <xf numFmtId="3" fontId="63" fillId="34" borderId="10" xfId="56"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center" vertical="center"/>
    </xf>
    <xf numFmtId="0" fontId="69" fillId="34" borderId="15"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left"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5" xfId="0" applyFont="1" applyFill="1" applyBorder="1" applyAlignment="1">
      <alignment horizontal="justify" vertical="center" wrapText="1"/>
    </xf>
    <xf numFmtId="0" fontId="6" fillId="34" borderId="10" xfId="0" applyFont="1" applyFill="1" applyBorder="1" applyAlignment="1">
      <alignment horizontal="center" vertical="center"/>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4" fillId="34" borderId="0" xfId="0" applyFont="1" applyFill="1" applyAlignment="1">
      <alignment horizontal="center"/>
    </xf>
    <xf numFmtId="0" fontId="63" fillId="34" borderId="10" xfId="0" applyFont="1" applyFill="1" applyBorder="1" applyAlignment="1">
      <alignment horizontal="justify"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4" borderId="15" xfId="0" applyFont="1" applyFill="1" applyBorder="1" applyAlignment="1">
      <alignment horizontal="justify" vertical="center" wrapText="1"/>
    </xf>
    <xf numFmtId="0" fontId="69" fillId="34" borderId="15" xfId="0" applyFont="1" applyFill="1" applyBorder="1" applyAlignment="1">
      <alignment horizontal="justify" vertical="center" wrapText="1"/>
    </xf>
    <xf numFmtId="0" fontId="3" fillId="34" borderId="12" xfId="0" applyFont="1" applyFill="1" applyBorder="1" applyAlignment="1">
      <alignment horizontal="justify" vertical="center" wrapText="1"/>
    </xf>
    <xf numFmtId="1" fontId="3" fillId="34" borderId="12"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63" fillId="34" borderId="10" xfId="0" applyFont="1" applyFill="1" applyBorder="1" applyAlignment="1">
      <alignment horizontal="justify" vertical="center" wrapText="1"/>
    </xf>
    <xf numFmtId="0" fontId="3" fillId="34" borderId="12" xfId="0" applyFont="1" applyFill="1" applyBorder="1" applyAlignment="1">
      <alignment horizontal="justify" vertical="center" wrapText="1"/>
    </xf>
    <xf numFmtId="49" fontId="3" fillId="34" borderId="12" xfId="0" applyNumberFormat="1" applyFont="1" applyFill="1" applyBorder="1" applyAlignment="1">
      <alignment horizontal="center" vertical="center" wrapText="1"/>
    </xf>
    <xf numFmtId="3" fontId="3" fillId="34" borderId="0" xfId="0" applyNumberFormat="1" applyFont="1" applyFill="1" applyAlignment="1">
      <alignment vertical="center"/>
    </xf>
    <xf numFmtId="0" fontId="6" fillId="34" borderId="10" xfId="0" applyFont="1" applyFill="1" applyBorder="1" applyAlignment="1">
      <alignment horizontal="justify" vertical="center" wrapText="1"/>
    </xf>
    <xf numFmtId="9" fontId="0" fillId="34" borderId="10" xfId="56"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3" fillId="34"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 fillId="34" borderId="12" xfId="0" applyFont="1" applyFill="1" applyBorder="1" applyAlignment="1">
      <alignment horizontal="justify"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9" fontId="63" fillId="34" borderId="10" xfId="56" applyFont="1" applyFill="1" applyBorder="1" applyAlignment="1">
      <alignment horizontal="center" vertical="center"/>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5" xfId="0" applyFont="1" applyFill="1" applyBorder="1" applyAlignment="1">
      <alignment horizontal="justify" vertical="center" wrapText="1"/>
    </xf>
    <xf numFmtId="0" fontId="70" fillId="34" borderId="15"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70"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70"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70" fillId="0" borderId="10" xfId="0" applyFont="1" applyBorder="1" applyAlignment="1">
      <alignment horizontal="justify" vertical="center" wrapText="1"/>
    </xf>
    <xf numFmtId="0" fontId="63" fillId="34" borderId="11" xfId="0" applyFont="1" applyFill="1" applyBorder="1" applyAlignment="1">
      <alignment horizontal="justify" vertical="center" wrapText="1"/>
    </xf>
    <xf numFmtId="0" fontId="63" fillId="34" borderId="15" xfId="0" applyFont="1" applyFill="1" applyBorder="1" applyAlignment="1">
      <alignment horizontal="justify" vertical="center" wrapText="1"/>
    </xf>
    <xf numFmtId="0" fontId="63"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5" xfId="0" applyFont="1" applyFill="1" applyBorder="1" applyAlignment="1">
      <alignment horizontal="justify"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70" fillId="34" borderId="15" xfId="0" applyFont="1" applyFill="1" applyBorder="1" applyAlignment="1">
      <alignment horizontal="justify" vertical="center"/>
    </xf>
    <xf numFmtId="0" fontId="63" fillId="34" borderId="11" xfId="0" applyFont="1" applyFill="1" applyBorder="1" applyAlignment="1">
      <alignment horizontal="center" vertical="center" wrapText="1"/>
    </xf>
    <xf numFmtId="0" fontId="63" fillId="34" borderId="15"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0"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3"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4" fillId="8" borderId="14"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6" xfId="0" applyFont="1" applyFill="1" applyBorder="1" applyAlignment="1">
      <alignment horizontal="center" vertical="center"/>
    </xf>
    <xf numFmtId="0" fontId="8" fillId="36" borderId="13"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70"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3" fillId="34" borderId="0" xfId="0" applyFont="1" applyFill="1" applyBorder="1" applyAlignment="1">
      <alignment horizontal="left"/>
    </xf>
    <xf numFmtId="0" fontId="6" fillId="34" borderId="11"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9" fillId="34" borderId="15" xfId="0" applyFont="1" applyFill="1" applyBorder="1" applyAlignment="1">
      <alignment horizontal="justify" vertical="center" wrapText="1"/>
    </xf>
    <xf numFmtId="0" fontId="0" fillId="0" borderId="12" xfId="0" applyBorder="1" applyAlignment="1">
      <alignment horizontal="justify" vertical="center" wrapText="1"/>
    </xf>
    <xf numFmtId="0" fontId="11" fillId="34" borderId="10" xfId="0" applyFont="1" applyFill="1" applyBorder="1" applyAlignment="1">
      <alignment horizontal="justify" vertical="center" wrapText="1"/>
    </xf>
    <xf numFmtId="0" fontId="0" fillId="34" borderId="15" xfId="0" applyFill="1" applyBorder="1" applyAlignment="1">
      <alignment horizontal="justify" vertical="center" wrapText="1"/>
    </xf>
    <xf numFmtId="0" fontId="6" fillId="34" borderId="15" xfId="0" applyFont="1" applyFill="1" applyBorder="1" applyAlignment="1">
      <alignment horizontal="left" vertical="center" wrapText="1"/>
    </xf>
    <xf numFmtId="0" fontId="69" fillId="34" borderId="10" xfId="0" applyFont="1" applyFill="1" applyBorder="1" applyAlignment="1">
      <alignment horizontal="justify" vertical="center" wrapText="1"/>
    </xf>
    <xf numFmtId="0" fontId="6" fillId="34" borderId="12" xfId="0" applyFont="1" applyFill="1" applyBorder="1" applyAlignment="1">
      <alignment horizontal="justify" vertical="center" wrapText="1"/>
    </xf>
    <xf numFmtId="0" fontId="0" fillId="0" borderId="12" xfId="0" applyBorder="1" applyAlignment="1">
      <alignment/>
    </xf>
    <xf numFmtId="0" fontId="0" fillId="0" borderId="15" xfId="0" applyBorder="1" applyAlignment="1">
      <alignment horizontal="justify" vertical="center" wrapText="1"/>
    </xf>
    <xf numFmtId="0" fontId="3" fillId="34" borderId="11"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0" fillId="0" borderId="12" xfId="0" applyBorder="1" applyAlignment="1">
      <alignment wrapText="1"/>
    </xf>
    <xf numFmtId="0" fontId="3" fillId="34" borderId="12" xfId="0" applyFont="1" applyFill="1" applyBorder="1" applyAlignment="1">
      <alignment horizontal="justify" vertical="center" wrapText="1"/>
    </xf>
    <xf numFmtId="1" fontId="3" fillId="34" borderId="11" xfId="0" applyNumberFormat="1" applyFont="1" applyFill="1" applyBorder="1" applyAlignment="1">
      <alignment horizontal="center" vertical="center" wrapText="1"/>
    </xf>
    <xf numFmtId="1" fontId="3" fillId="34" borderId="12" xfId="0" applyNumberFormat="1"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71" fillId="34" borderId="13" xfId="0" applyFont="1" applyFill="1" applyBorder="1" applyAlignment="1">
      <alignment horizontal="left" vertical="center" wrapText="1"/>
    </xf>
    <xf numFmtId="0" fontId="71" fillId="34" borderId="17" xfId="0" applyFont="1" applyFill="1" applyBorder="1" applyAlignment="1">
      <alignment horizontal="left" vertical="center" wrapText="1"/>
    </xf>
    <xf numFmtId="0" fontId="69" fillId="34" borderId="12" xfId="0" applyFont="1" applyFill="1" applyBorder="1" applyAlignment="1">
      <alignment horizontal="justify" vertical="center" wrapText="1"/>
    </xf>
    <xf numFmtId="9" fontId="6" fillId="34" borderId="11" xfId="0" applyNumberFormat="1" applyFont="1" applyFill="1" applyBorder="1" applyAlignment="1">
      <alignment horizontal="center" vertical="center" wrapText="1"/>
    </xf>
    <xf numFmtId="9" fontId="6" fillId="34" borderId="12" xfId="0" applyNumberFormat="1" applyFont="1" applyFill="1" applyBorder="1" applyAlignment="1">
      <alignment horizontal="center" vertical="center" wrapText="1"/>
    </xf>
    <xf numFmtId="0" fontId="16" fillId="34" borderId="10" xfId="0" applyFont="1" applyFill="1" applyBorder="1" applyAlignment="1">
      <alignment horizontal="center" vertical="center"/>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34" borderId="16" xfId="0" applyFont="1" applyFill="1" applyBorder="1" applyAlignment="1">
      <alignment horizontal="right"/>
    </xf>
    <xf numFmtId="0" fontId="16" fillId="34" borderId="12" xfId="0" applyFont="1" applyFill="1" applyBorder="1" applyAlignment="1">
      <alignment horizontal="center" vertical="center"/>
    </xf>
    <xf numFmtId="0" fontId="6" fillId="34" borderId="13"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7" xfId="0" applyFont="1" applyFill="1" applyBorder="1" applyAlignment="1">
      <alignment horizontal="justify" vertical="center" wrapText="1"/>
    </xf>
    <xf numFmtId="0" fontId="63" fillId="34" borderId="14" xfId="0" applyFont="1" applyFill="1" applyBorder="1" applyAlignment="1">
      <alignment horizontal="justify" vertical="center" wrapText="1"/>
    </xf>
    <xf numFmtId="0" fontId="63" fillId="34" borderId="17" xfId="0" applyFont="1" applyFill="1" applyBorder="1" applyAlignment="1">
      <alignment horizontal="justify"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5" fillId="34" borderId="13" xfId="0" applyFont="1" applyFill="1" applyBorder="1" applyAlignment="1">
      <alignment horizontal="justify" vertical="center" wrapText="1"/>
    </xf>
    <xf numFmtId="0" fontId="5" fillId="34" borderId="14" xfId="0" applyFont="1" applyFill="1" applyBorder="1" applyAlignment="1">
      <alignment horizontal="justify" vertical="center" wrapText="1"/>
    </xf>
    <xf numFmtId="0" fontId="5" fillId="34" borderId="17" xfId="0" applyFont="1" applyFill="1" applyBorder="1" applyAlignment="1">
      <alignment horizontal="justify" vertical="center" wrapText="1"/>
    </xf>
    <xf numFmtId="0" fontId="2" fillId="34" borderId="10" xfId="0" applyFont="1" applyFill="1" applyBorder="1" applyAlignment="1">
      <alignment horizontal="center" vertical="center" wrapText="1"/>
    </xf>
    <xf numFmtId="0" fontId="3" fillId="34" borderId="13"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11" fillId="34" borderId="17" xfId="0" applyFont="1" applyFill="1" applyBorder="1" applyAlignment="1">
      <alignment horizontal="center" vertical="center" wrapText="1"/>
    </xf>
    <xf numFmtId="0" fontId="65" fillId="34" borderId="13" xfId="0" applyFont="1" applyFill="1" applyBorder="1" applyAlignment="1">
      <alignment horizontal="left" vertical="center" wrapText="1"/>
    </xf>
    <xf numFmtId="0" fontId="65" fillId="34" borderId="14" xfId="0" applyFont="1" applyFill="1" applyBorder="1" applyAlignment="1">
      <alignment horizontal="left" vertical="center" wrapText="1"/>
    </xf>
    <xf numFmtId="0" fontId="65" fillId="34" borderId="17" xfId="0" applyFont="1" applyFill="1" applyBorder="1" applyAlignment="1">
      <alignment horizontal="left" vertical="center" wrapText="1"/>
    </xf>
    <xf numFmtId="0" fontId="17" fillId="34" borderId="13" xfId="0" applyFont="1" applyFill="1" applyBorder="1" applyAlignment="1">
      <alignment horizontal="left" vertical="center" wrapText="1"/>
    </xf>
    <xf numFmtId="49" fontId="3" fillId="34" borderId="11" xfId="0" applyNumberFormat="1" applyFont="1" applyFill="1" applyBorder="1" applyAlignment="1">
      <alignment horizontal="center" vertical="center" wrapText="1"/>
    </xf>
    <xf numFmtId="49" fontId="3" fillId="34" borderId="12" xfId="0" applyNumberFormat="1" applyFont="1" applyFill="1" applyBorder="1" applyAlignment="1">
      <alignment horizontal="center" vertical="center" wrapText="1"/>
    </xf>
    <xf numFmtId="0" fontId="71" fillId="34" borderId="14" xfId="0" applyFont="1" applyFill="1" applyBorder="1" applyAlignment="1">
      <alignment horizontal="left" vertical="center" wrapText="1"/>
    </xf>
    <xf numFmtId="0" fontId="2" fillId="35" borderId="10" xfId="0" applyFont="1" applyFill="1" applyBorder="1" applyAlignment="1">
      <alignment horizontal="center" vertical="center"/>
    </xf>
    <xf numFmtId="0" fontId="63" fillId="34" borderId="11" xfId="0" applyFont="1" applyFill="1" applyBorder="1" applyAlignment="1">
      <alignment horizontal="left" vertical="center" wrapText="1"/>
    </xf>
    <xf numFmtId="0" fontId="63" fillId="34" borderId="12" xfId="0" applyFont="1" applyFill="1" applyBorder="1" applyAlignment="1">
      <alignment horizontal="left" vertical="center" wrapText="1"/>
    </xf>
    <xf numFmtId="0" fontId="8" fillId="35" borderId="13"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2" xfId="0" applyFont="1" applyFill="1" applyBorder="1" applyAlignment="1">
      <alignment horizontal="center" vertical="center" wrapText="1"/>
    </xf>
    <xf numFmtId="10" fontId="6" fillId="34" borderId="10" xfId="56" applyNumberFormat="1" applyFont="1" applyFill="1" applyBorder="1" applyAlignment="1">
      <alignment horizontal="center" vertical="center"/>
    </xf>
    <xf numFmtId="10" fontId="6" fillId="34" borderId="0" xfId="56" applyNumberFormat="1" applyFont="1" applyFill="1" applyAlignment="1">
      <alignment horizontal="center" vertical="center"/>
    </xf>
    <xf numFmtId="10" fontId="6" fillId="34" borderId="10" xfId="56" applyNumberFormat="1" applyFont="1" applyFill="1" applyBorder="1" applyAlignment="1">
      <alignment horizontal="center" vertical="center" wrapText="1"/>
    </xf>
    <xf numFmtId="10" fontId="6"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1533525</xdr:colOff>
      <xdr:row>0</xdr:row>
      <xdr:rowOff>0</xdr:rowOff>
    </xdr:from>
    <xdr:to>
      <xdr:col>1</xdr:col>
      <xdr:colOff>914400</xdr:colOff>
      <xdr:row>2</xdr:row>
      <xdr:rowOff>476250</xdr:rowOff>
    </xdr:to>
    <xdr:pic>
      <xdr:nvPicPr>
        <xdr:cNvPr id="1" name="Imagen 1"/>
        <xdr:cNvPicPr preferRelativeResize="1">
          <a:picLocks noChangeAspect="1"/>
        </xdr:cNvPicPr>
      </xdr:nvPicPr>
      <xdr:blipFill>
        <a:blip r:embed="rId1"/>
        <a:srcRect l="20875" t="13375" r="18865" b="22401"/>
        <a:stretch>
          <a:fillRect/>
        </a:stretch>
      </xdr:blipFill>
      <xdr:spPr>
        <a:xfrm>
          <a:off x="1533525" y="0"/>
          <a:ext cx="1666875"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1533525</xdr:colOff>
      <xdr:row>0</xdr:row>
      <xdr:rowOff>0</xdr:rowOff>
    </xdr:from>
    <xdr:to>
      <xdr:col>1</xdr:col>
      <xdr:colOff>1057275</xdr:colOff>
      <xdr:row>2</xdr:row>
      <xdr:rowOff>485775</xdr:rowOff>
    </xdr:to>
    <xdr:pic>
      <xdr:nvPicPr>
        <xdr:cNvPr id="1" name="Imagen 1"/>
        <xdr:cNvPicPr preferRelativeResize="1">
          <a:picLocks noChangeAspect="1"/>
        </xdr:cNvPicPr>
      </xdr:nvPicPr>
      <xdr:blipFill>
        <a:blip r:embed="rId1"/>
        <a:srcRect l="20875" t="13375" r="18865" b="22401"/>
        <a:stretch>
          <a:fillRect/>
        </a:stretch>
      </xdr:blipFill>
      <xdr:spPr>
        <a:xfrm>
          <a:off x="1533525" y="0"/>
          <a:ext cx="1809750" cy="1323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1533525</xdr:colOff>
      <xdr:row>0</xdr:row>
      <xdr:rowOff>0</xdr:rowOff>
    </xdr:from>
    <xdr:to>
      <xdr:col>1</xdr:col>
      <xdr:colOff>1057275</xdr:colOff>
      <xdr:row>2</xdr:row>
      <xdr:rowOff>485775</xdr:rowOff>
    </xdr:to>
    <xdr:pic>
      <xdr:nvPicPr>
        <xdr:cNvPr id="1" name="Imagen 1"/>
        <xdr:cNvPicPr preferRelativeResize="1">
          <a:picLocks noChangeAspect="1"/>
        </xdr:cNvPicPr>
      </xdr:nvPicPr>
      <xdr:blipFill>
        <a:blip r:embed="rId1"/>
        <a:srcRect l="20875" t="13375" r="18865" b="22401"/>
        <a:stretch>
          <a:fillRect/>
        </a:stretch>
      </xdr:blipFill>
      <xdr:spPr>
        <a:xfrm>
          <a:off x="1533525" y="0"/>
          <a:ext cx="129540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512" t="s">
        <v>574</v>
      </c>
      <c r="B1" s="512"/>
      <c r="C1" s="512"/>
      <c r="D1" s="512"/>
      <c r="E1" s="512"/>
      <c r="F1" s="512"/>
      <c r="G1" s="512"/>
      <c r="H1" s="512"/>
      <c r="I1" s="512"/>
      <c r="J1" s="512"/>
      <c r="K1" s="512"/>
    </row>
    <row r="2" spans="1:11" ht="21" customHeight="1">
      <c r="A2" s="512" t="s">
        <v>0</v>
      </c>
      <c r="B2" s="512"/>
      <c r="C2" s="512"/>
      <c r="D2" s="512"/>
      <c r="E2" s="512"/>
      <c r="F2" s="512"/>
      <c r="G2" s="512"/>
      <c r="H2" s="512"/>
      <c r="I2" s="512"/>
      <c r="J2" s="512"/>
      <c r="K2" s="512"/>
    </row>
    <row r="3" spans="1:11" ht="31.5" customHeight="1">
      <c r="A3" s="513" t="s">
        <v>208</v>
      </c>
      <c r="B3" s="514"/>
      <c r="C3" s="514"/>
      <c r="D3" s="514"/>
      <c r="E3" s="514"/>
      <c r="F3" s="514"/>
      <c r="G3" s="514"/>
      <c r="H3" s="514"/>
      <c r="I3" s="514"/>
      <c r="J3" s="514"/>
      <c r="K3" s="514"/>
    </row>
    <row r="4" spans="1:11" s="2" customFormat="1" ht="40.5" customHeight="1">
      <c r="A4" s="47" t="s">
        <v>477</v>
      </c>
      <c r="B4" s="453" t="s">
        <v>479</v>
      </c>
      <c r="C4" s="453" t="s">
        <v>514</v>
      </c>
      <c r="D4" s="453" t="s">
        <v>3</v>
      </c>
      <c r="E4" s="508" t="s">
        <v>528</v>
      </c>
      <c r="F4" s="509"/>
      <c r="G4" s="508" t="s">
        <v>515</v>
      </c>
      <c r="H4" s="515"/>
      <c r="I4" s="515"/>
      <c r="J4" s="509"/>
      <c r="K4" s="453" t="s">
        <v>485</v>
      </c>
    </row>
    <row r="5" spans="1:11" s="2" customFormat="1" ht="36">
      <c r="A5" s="47" t="s">
        <v>478</v>
      </c>
      <c r="B5" s="453"/>
      <c r="C5" s="453"/>
      <c r="D5" s="453"/>
      <c r="E5" s="31" t="s">
        <v>392</v>
      </c>
      <c r="F5" s="31" t="s">
        <v>391</v>
      </c>
      <c r="G5" s="3" t="s">
        <v>516</v>
      </c>
      <c r="H5" s="3" t="s">
        <v>517</v>
      </c>
      <c r="I5" s="3" t="s">
        <v>396</v>
      </c>
      <c r="J5" s="3" t="s">
        <v>391</v>
      </c>
      <c r="K5" s="453"/>
    </row>
    <row r="6" spans="1:11" s="5" customFormat="1" ht="60" customHeight="1">
      <c r="A6" s="499" t="s">
        <v>6</v>
      </c>
      <c r="B6" s="6" t="s">
        <v>7</v>
      </c>
      <c r="C6" s="4" t="s">
        <v>8</v>
      </c>
      <c r="D6" s="4" t="s">
        <v>393</v>
      </c>
      <c r="E6" s="32" t="s">
        <v>492</v>
      </c>
      <c r="F6" s="519" t="s">
        <v>671</v>
      </c>
      <c r="G6" s="32">
        <v>273</v>
      </c>
      <c r="H6" s="32">
        <v>600</v>
      </c>
      <c r="I6" s="60"/>
      <c r="J6" s="60"/>
      <c r="K6" s="49" t="s">
        <v>9</v>
      </c>
    </row>
    <row r="7" spans="1:11" s="5" customFormat="1" ht="48">
      <c r="A7" s="500"/>
      <c r="B7" s="6" t="s">
        <v>10</v>
      </c>
      <c r="C7" s="4" t="s">
        <v>11</v>
      </c>
      <c r="D7" s="4" t="s">
        <v>350</v>
      </c>
      <c r="E7" s="58" t="s">
        <v>493</v>
      </c>
      <c r="F7" s="520"/>
      <c r="G7" s="32">
        <v>275</v>
      </c>
      <c r="H7" s="32">
        <v>500</v>
      </c>
      <c r="I7" s="60"/>
      <c r="J7" s="60"/>
      <c r="K7" s="49" t="s">
        <v>9</v>
      </c>
    </row>
    <row r="8" spans="1:11" s="33" customFormat="1" ht="60.75" customHeight="1">
      <c r="A8" s="496"/>
      <c r="B8" s="495" t="s">
        <v>13</v>
      </c>
      <c r="C8" s="6" t="s">
        <v>518</v>
      </c>
      <c r="D8" s="6" t="s">
        <v>14</v>
      </c>
      <c r="E8" s="6" t="s">
        <v>397</v>
      </c>
      <c r="F8" s="4" t="s">
        <v>672</v>
      </c>
      <c r="G8" s="32">
        <v>0</v>
      </c>
      <c r="H8" s="32">
        <v>1</v>
      </c>
      <c r="I8" s="61"/>
      <c r="J8" s="61"/>
      <c r="K8" s="49" t="s">
        <v>12</v>
      </c>
    </row>
    <row r="9" spans="1:11" s="33" customFormat="1" ht="68.25" customHeight="1">
      <c r="A9" s="496"/>
      <c r="B9" s="457"/>
      <c r="C9" s="4" t="s">
        <v>355</v>
      </c>
      <c r="D9" s="4" t="s">
        <v>351</v>
      </c>
      <c r="E9" s="4" t="s">
        <v>629</v>
      </c>
      <c r="F9" s="4" t="s">
        <v>630</v>
      </c>
      <c r="G9" s="23">
        <v>0</v>
      </c>
      <c r="H9" s="34" t="s">
        <v>640</v>
      </c>
      <c r="I9" s="32"/>
      <c r="J9" s="32"/>
      <c r="K9" s="50" t="s">
        <v>12</v>
      </c>
    </row>
    <row r="10" spans="1:11" s="33" customFormat="1" ht="51" customHeight="1">
      <c r="A10" s="496"/>
      <c r="B10" s="457"/>
      <c r="C10" s="4" t="s">
        <v>642</v>
      </c>
      <c r="D10" s="4" t="s">
        <v>673</v>
      </c>
      <c r="E10" s="4" t="s">
        <v>398</v>
      </c>
      <c r="F10" s="4"/>
      <c r="G10" s="23">
        <v>0</v>
      </c>
      <c r="H10" s="34" t="s">
        <v>448</v>
      </c>
      <c r="I10" s="32"/>
      <c r="J10" s="32"/>
      <c r="K10" s="50" t="s">
        <v>12</v>
      </c>
    </row>
    <row r="11" spans="1:11" s="33" customFormat="1" ht="51" customHeight="1">
      <c r="A11" s="496"/>
      <c r="B11" s="457"/>
      <c r="C11" s="4" t="s">
        <v>674</v>
      </c>
      <c r="D11" s="4" t="s">
        <v>641</v>
      </c>
      <c r="E11" s="4" t="s">
        <v>398</v>
      </c>
      <c r="F11" s="4"/>
      <c r="G11" s="23">
        <v>0</v>
      </c>
      <c r="H11" s="34" t="s">
        <v>448</v>
      </c>
      <c r="I11" s="32"/>
      <c r="J11" s="32"/>
      <c r="K11" s="50" t="s">
        <v>12</v>
      </c>
    </row>
    <row r="12" spans="1:11" s="33" customFormat="1" ht="56.25" customHeight="1">
      <c r="A12" s="496"/>
      <c r="B12" s="511"/>
      <c r="C12" s="35" t="s">
        <v>376</v>
      </c>
      <c r="D12" s="50" t="s">
        <v>377</v>
      </c>
      <c r="E12" s="4" t="s">
        <v>629</v>
      </c>
      <c r="F12" s="4"/>
      <c r="G12" s="23">
        <v>0</v>
      </c>
      <c r="H12" s="34" t="s">
        <v>378</v>
      </c>
      <c r="I12" s="34"/>
      <c r="J12" s="34"/>
      <c r="K12" s="50" t="s">
        <v>12</v>
      </c>
    </row>
    <row r="13" spans="1:11" s="8" customFormat="1" ht="87.75" customHeight="1">
      <c r="A13" s="496"/>
      <c r="B13" s="495" t="s">
        <v>15</v>
      </c>
      <c r="C13" s="6" t="s">
        <v>379</v>
      </c>
      <c r="D13" s="6" t="s">
        <v>380</v>
      </c>
      <c r="E13" s="6" t="s">
        <v>631</v>
      </c>
      <c r="F13" s="4" t="s">
        <v>632</v>
      </c>
      <c r="G13" s="36">
        <v>0</v>
      </c>
      <c r="H13" s="37">
        <v>5</v>
      </c>
      <c r="I13" s="37"/>
      <c r="J13" s="37"/>
      <c r="K13" s="49" t="s">
        <v>17</v>
      </c>
    </row>
    <row r="14" spans="1:11" s="8" customFormat="1" ht="74.25" customHeight="1">
      <c r="A14" s="496"/>
      <c r="B14" s="497"/>
      <c r="C14" s="4" t="s">
        <v>718</v>
      </c>
      <c r="D14" s="4" t="s">
        <v>643</v>
      </c>
      <c r="E14" s="4" t="s">
        <v>398</v>
      </c>
      <c r="F14" s="4"/>
      <c r="G14" s="36">
        <v>0</v>
      </c>
      <c r="H14" s="37">
        <v>4</v>
      </c>
      <c r="I14" s="37"/>
      <c r="J14" s="37"/>
      <c r="K14" s="49" t="s">
        <v>17</v>
      </c>
    </row>
    <row r="15" spans="1:11" s="8" customFormat="1" ht="45.75" customHeight="1">
      <c r="A15" s="496"/>
      <c r="B15" s="478" t="s">
        <v>18</v>
      </c>
      <c r="C15" s="6" t="s">
        <v>19</v>
      </c>
      <c r="D15" s="6" t="s">
        <v>85</v>
      </c>
      <c r="E15" s="6" t="s">
        <v>650</v>
      </c>
      <c r="F15" s="4"/>
      <c r="G15" s="36">
        <v>0</v>
      </c>
      <c r="H15" s="38">
        <v>4</v>
      </c>
      <c r="I15" s="18"/>
      <c r="J15" s="133"/>
      <c r="K15" s="49" t="s">
        <v>21</v>
      </c>
    </row>
    <row r="16" spans="1:11" s="8" customFormat="1" ht="61.5" customHeight="1">
      <c r="A16" s="496"/>
      <c r="B16" s="478"/>
      <c r="C16" s="6" t="s">
        <v>22</v>
      </c>
      <c r="D16" s="6" t="s">
        <v>23</v>
      </c>
      <c r="E16" s="6" t="s">
        <v>650</v>
      </c>
      <c r="F16" s="4"/>
      <c r="G16" s="36">
        <v>0</v>
      </c>
      <c r="H16" s="38">
        <v>4</v>
      </c>
      <c r="I16" s="38"/>
      <c r="J16" s="38"/>
      <c r="K16" s="49" t="s">
        <v>17</v>
      </c>
    </row>
    <row r="17" spans="1:11" s="8" customFormat="1" ht="52.5" customHeight="1">
      <c r="A17" s="496"/>
      <c r="B17" s="495" t="s">
        <v>352</v>
      </c>
      <c r="C17" s="49" t="s">
        <v>25</v>
      </c>
      <c r="D17" s="6" t="s">
        <v>26</v>
      </c>
      <c r="E17" s="6" t="s">
        <v>397</v>
      </c>
      <c r="F17" s="18"/>
      <c r="G17" s="36">
        <v>0</v>
      </c>
      <c r="H17" s="37">
        <v>1</v>
      </c>
      <c r="I17" s="37"/>
      <c r="J17" s="37"/>
      <c r="K17" s="49" t="s">
        <v>27</v>
      </c>
    </row>
    <row r="18" spans="1:11" s="8" customFormat="1" ht="52.5" customHeight="1">
      <c r="A18" s="496"/>
      <c r="B18" s="496"/>
      <c r="C18" s="4" t="s">
        <v>644</v>
      </c>
      <c r="D18" s="4" t="s">
        <v>645</v>
      </c>
      <c r="E18" s="6" t="s">
        <v>658</v>
      </c>
      <c r="F18" s="18"/>
      <c r="G18" s="36">
        <v>0</v>
      </c>
      <c r="H18" s="37">
        <v>40</v>
      </c>
      <c r="I18" s="37"/>
      <c r="J18" s="37"/>
      <c r="K18" s="49" t="s">
        <v>27</v>
      </c>
    </row>
    <row r="19" spans="1:11" s="8" customFormat="1" ht="65.25" customHeight="1">
      <c r="A19" s="496"/>
      <c r="B19" s="504"/>
      <c r="C19" s="4" t="s">
        <v>709</v>
      </c>
      <c r="D19" s="4" t="s">
        <v>675</v>
      </c>
      <c r="E19" s="6" t="s">
        <v>633</v>
      </c>
      <c r="F19" s="18"/>
      <c r="G19" s="36">
        <v>0</v>
      </c>
      <c r="H19" s="39">
        <v>160</v>
      </c>
      <c r="I19" s="39"/>
      <c r="J19" s="39"/>
      <c r="K19" s="49" t="s">
        <v>27</v>
      </c>
    </row>
    <row r="20" spans="1:11" s="8" customFormat="1" ht="48" customHeight="1">
      <c r="A20" s="496"/>
      <c r="B20" s="504"/>
      <c r="C20" s="6" t="s">
        <v>30</v>
      </c>
      <c r="D20" s="6" t="s">
        <v>31</v>
      </c>
      <c r="E20" s="6" t="s">
        <v>634</v>
      </c>
      <c r="F20" s="18"/>
      <c r="G20" s="36">
        <v>0</v>
      </c>
      <c r="H20" s="39">
        <v>50</v>
      </c>
      <c r="I20" s="39"/>
      <c r="J20" s="39"/>
      <c r="K20" s="49" t="s">
        <v>27</v>
      </c>
    </row>
    <row r="21" spans="1:11" s="8" customFormat="1" ht="37.5" customHeight="1">
      <c r="A21" s="496"/>
      <c r="B21" s="504"/>
      <c r="C21" s="6" t="s">
        <v>32</v>
      </c>
      <c r="D21" s="6" t="s">
        <v>33</v>
      </c>
      <c r="E21" s="6" t="s">
        <v>635</v>
      </c>
      <c r="F21" s="6"/>
      <c r="G21" s="36">
        <v>4</v>
      </c>
      <c r="H21" s="37">
        <v>48</v>
      </c>
      <c r="I21" s="37"/>
      <c r="J21" s="37"/>
      <c r="K21" s="49" t="s">
        <v>27</v>
      </c>
    </row>
    <row r="22" spans="1:11" s="7" customFormat="1" ht="57" customHeight="1">
      <c r="A22" s="499" t="s">
        <v>34</v>
      </c>
      <c r="B22" s="6" t="s">
        <v>35</v>
      </c>
      <c r="C22" s="6" t="s">
        <v>36</v>
      </c>
      <c r="D22" s="6" t="s">
        <v>37</v>
      </c>
      <c r="E22" s="32" t="s">
        <v>494</v>
      </c>
      <c r="F22" s="6"/>
      <c r="G22" s="38">
        <v>603</v>
      </c>
      <c r="H22" s="32">
        <v>630</v>
      </c>
      <c r="I22" s="193"/>
      <c r="J22" s="193"/>
      <c r="K22" s="49" t="s">
        <v>38</v>
      </c>
    </row>
    <row r="23" spans="1:11" s="8" customFormat="1" ht="72">
      <c r="A23" s="496"/>
      <c r="B23" s="495" t="s">
        <v>39</v>
      </c>
      <c r="C23" s="49" t="s">
        <v>519</v>
      </c>
      <c r="D23" s="49" t="s">
        <v>40</v>
      </c>
      <c r="E23" s="49">
        <v>1</v>
      </c>
      <c r="F23" s="18" t="s">
        <v>568</v>
      </c>
      <c r="G23" s="32">
        <v>0</v>
      </c>
      <c r="H23" s="32">
        <v>1</v>
      </c>
      <c r="I23" s="32"/>
      <c r="J23" s="32"/>
      <c r="K23" s="49" t="s">
        <v>12</v>
      </c>
    </row>
    <row r="24" spans="1:11" s="8" customFormat="1" ht="36">
      <c r="A24" s="496"/>
      <c r="B24" s="457"/>
      <c r="C24" s="49" t="s">
        <v>676</v>
      </c>
      <c r="D24" s="49" t="s">
        <v>641</v>
      </c>
      <c r="E24" s="4" t="s">
        <v>398</v>
      </c>
      <c r="F24" s="50"/>
      <c r="G24" s="23">
        <v>2</v>
      </c>
      <c r="H24" s="34" t="s">
        <v>646</v>
      </c>
      <c r="I24" s="34"/>
      <c r="J24" s="34"/>
      <c r="K24" s="50" t="s">
        <v>12</v>
      </c>
    </row>
    <row r="25" spans="1:11" s="8" customFormat="1" ht="83.25" customHeight="1">
      <c r="A25" s="496"/>
      <c r="B25" s="6" t="s">
        <v>15</v>
      </c>
      <c r="C25" s="49" t="s">
        <v>677</v>
      </c>
      <c r="D25" s="49" t="s">
        <v>41</v>
      </c>
      <c r="E25" s="49">
        <v>105</v>
      </c>
      <c r="F25" s="52" t="s">
        <v>717</v>
      </c>
      <c r="G25" s="36">
        <v>0</v>
      </c>
      <c r="H25" s="38">
        <v>5</v>
      </c>
      <c r="I25" s="194"/>
      <c r="J25" s="194"/>
      <c r="K25" s="49" t="s">
        <v>569</v>
      </c>
    </row>
    <row r="26" spans="1:11" s="8" customFormat="1" ht="36" customHeight="1">
      <c r="A26" s="496"/>
      <c r="B26" s="478" t="s">
        <v>18</v>
      </c>
      <c r="C26" s="49" t="s">
        <v>42</v>
      </c>
      <c r="D26" s="49" t="s">
        <v>20</v>
      </c>
      <c r="E26" s="49">
        <v>1</v>
      </c>
      <c r="F26" s="49"/>
      <c r="G26" s="36">
        <v>0</v>
      </c>
      <c r="H26" s="38">
        <v>1</v>
      </c>
      <c r="I26" s="38"/>
      <c r="J26" s="38"/>
      <c r="K26" s="49" t="s">
        <v>27</v>
      </c>
    </row>
    <row r="27" spans="1:11" s="8" customFormat="1" ht="60">
      <c r="A27" s="496"/>
      <c r="B27" s="478"/>
      <c r="C27" s="49" t="s">
        <v>43</v>
      </c>
      <c r="D27" s="49" t="s">
        <v>651</v>
      </c>
      <c r="E27" s="49">
        <v>5</v>
      </c>
      <c r="F27" s="49"/>
      <c r="G27" s="36">
        <v>0</v>
      </c>
      <c r="H27" s="38">
        <v>5</v>
      </c>
      <c r="I27" s="38"/>
      <c r="J27" s="38"/>
      <c r="K27" s="49" t="s">
        <v>17</v>
      </c>
    </row>
    <row r="28" spans="1:11" s="8" customFormat="1" ht="24">
      <c r="A28" s="496"/>
      <c r="B28" s="505" t="s">
        <v>352</v>
      </c>
      <c r="C28" s="50" t="s">
        <v>25</v>
      </c>
      <c r="D28" s="49" t="s">
        <v>26</v>
      </c>
      <c r="E28" s="49">
        <v>1</v>
      </c>
      <c r="F28" s="49"/>
      <c r="G28" s="36">
        <v>0</v>
      </c>
      <c r="H28" s="38">
        <v>1</v>
      </c>
      <c r="I28" s="38"/>
      <c r="J28" s="38"/>
      <c r="K28" s="49" t="s">
        <v>17</v>
      </c>
    </row>
    <row r="29" spans="1:11" s="8" customFormat="1" ht="108">
      <c r="A29" s="496"/>
      <c r="B29" s="506"/>
      <c r="C29" s="4" t="s">
        <v>709</v>
      </c>
      <c r="D29" s="4" t="s">
        <v>678</v>
      </c>
      <c r="E29" s="49">
        <v>120</v>
      </c>
      <c r="F29" s="49" t="s">
        <v>710</v>
      </c>
      <c r="G29" s="36">
        <v>0</v>
      </c>
      <c r="H29" s="38">
        <v>200</v>
      </c>
      <c r="I29" s="38"/>
      <c r="J29" s="38"/>
      <c r="K29" s="49" t="s">
        <v>27</v>
      </c>
    </row>
    <row r="30" spans="1:11" s="8" customFormat="1" ht="36">
      <c r="A30" s="496"/>
      <c r="B30" s="506"/>
      <c r="C30" s="4" t="s">
        <v>644</v>
      </c>
      <c r="D30" s="4" t="s">
        <v>647</v>
      </c>
      <c r="E30" s="49">
        <v>45</v>
      </c>
      <c r="F30" s="49"/>
      <c r="G30" s="36">
        <v>0</v>
      </c>
      <c r="H30" s="38">
        <v>45</v>
      </c>
      <c r="I30" s="38"/>
      <c r="J30" s="38"/>
      <c r="K30" s="49" t="s">
        <v>17</v>
      </c>
    </row>
    <row r="31" spans="1:11" s="8" customFormat="1" ht="24">
      <c r="A31" s="496"/>
      <c r="B31" s="506"/>
      <c r="C31" s="49" t="s">
        <v>30</v>
      </c>
      <c r="D31" s="49" t="s">
        <v>44</v>
      </c>
      <c r="E31" s="49">
        <v>50</v>
      </c>
      <c r="F31" s="18"/>
      <c r="G31" s="36">
        <v>0</v>
      </c>
      <c r="H31" s="38">
        <v>50</v>
      </c>
      <c r="I31" s="38"/>
      <c r="J31" s="38"/>
      <c r="K31" s="49" t="s">
        <v>17</v>
      </c>
    </row>
    <row r="32" spans="1:11" s="8" customFormat="1" ht="24">
      <c r="A32" s="496"/>
      <c r="B32" s="507"/>
      <c r="C32" s="49" t="s">
        <v>32</v>
      </c>
      <c r="D32" s="49" t="s">
        <v>33</v>
      </c>
      <c r="E32" s="49">
        <v>60</v>
      </c>
      <c r="F32" s="18"/>
      <c r="G32" s="36">
        <v>0</v>
      </c>
      <c r="H32" s="38">
        <v>60</v>
      </c>
      <c r="I32" s="38"/>
      <c r="J32" s="38"/>
      <c r="K32" s="49" t="s">
        <v>17</v>
      </c>
    </row>
    <row r="33" spans="1:11" s="8" customFormat="1" ht="120">
      <c r="A33" s="496"/>
      <c r="B33" s="495" t="s">
        <v>45</v>
      </c>
      <c r="C33" s="6" t="s">
        <v>400</v>
      </c>
      <c r="D33" s="6" t="s">
        <v>382</v>
      </c>
      <c r="E33" s="6" t="s">
        <v>421</v>
      </c>
      <c r="F33" s="49" t="s">
        <v>536</v>
      </c>
      <c r="G33" s="36">
        <v>0</v>
      </c>
      <c r="H33" s="6" t="s">
        <v>570</v>
      </c>
      <c r="I33" s="194"/>
      <c r="J33" s="194"/>
      <c r="K33" s="49" t="s">
        <v>571</v>
      </c>
    </row>
    <row r="34" spans="1:11" s="8" customFormat="1" ht="36">
      <c r="A34" s="496"/>
      <c r="B34" s="498"/>
      <c r="C34" s="49" t="s">
        <v>402</v>
      </c>
      <c r="D34" s="49" t="s">
        <v>401</v>
      </c>
      <c r="E34" s="49">
        <v>1782</v>
      </c>
      <c r="F34" s="49"/>
      <c r="G34" s="36">
        <v>0</v>
      </c>
      <c r="H34" s="38">
        <v>0</v>
      </c>
      <c r="I34" s="38"/>
      <c r="J34" s="38"/>
      <c r="K34" s="49" t="s">
        <v>46</v>
      </c>
    </row>
    <row r="35" spans="1:11" s="8" customFormat="1" ht="72" customHeight="1">
      <c r="A35" s="499" t="s">
        <v>47</v>
      </c>
      <c r="B35" s="6" t="s">
        <v>48</v>
      </c>
      <c r="C35" s="6" t="s">
        <v>49</v>
      </c>
      <c r="D35" s="49" t="s">
        <v>353</v>
      </c>
      <c r="E35" s="6" t="s">
        <v>495</v>
      </c>
      <c r="F35" s="49"/>
      <c r="G35" s="38">
        <v>1090</v>
      </c>
      <c r="H35" s="38">
        <v>1200</v>
      </c>
      <c r="I35" s="194"/>
      <c r="J35" s="194"/>
      <c r="K35" s="49" t="s">
        <v>38</v>
      </c>
    </row>
    <row r="36" spans="1:11" s="8" customFormat="1" ht="84">
      <c r="A36" s="500"/>
      <c r="B36" s="495" t="s">
        <v>50</v>
      </c>
      <c r="C36" s="49" t="s">
        <v>519</v>
      </c>
      <c r="D36" s="49" t="s">
        <v>328</v>
      </c>
      <c r="E36" s="49">
        <v>1</v>
      </c>
      <c r="F36" s="18" t="s">
        <v>529</v>
      </c>
      <c r="G36" s="32">
        <v>0</v>
      </c>
      <c r="H36" s="32">
        <v>2</v>
      </c>
      <c r="I36" s="32"/>
      <c r="J36" s="32"/>
      <c r="K36" s="49" t="s">
        <v>12</v>
      </c>
    </row>
    <row r="37" spans="1:11" s="8" customFormat="1" ht="72">
      <c r="A37" s="500"/>
      <c r="B37" s="496"/>
      <c r="C37" s="4" t="s">
        <v>354</v>
      </c>
      <c r="D37" s="4" t="s">
        <v>351</v>
      </c>
      <c r="E37" s="4" t="s">
        <v>631</v>
      </c>
      <c r="F37" s="18" t="s">
        <v>636</v>
      </c>
      <c r="G37" s="23">
        <v>0</v>
      </c>
      <c r="H37" s="34" t="s">
        <v>640</v>
      </c>
      <c r="I37" s="34"/>
      <c r="J37" s="34"/>
      <c r="K37" s="50" t="s">
        <v>12</v>
      </c>
    </row>
    <row r="38" spans="1:11" s="8" customFormat="1" ht="108">
      <c r="A38" s="500"/>
      <c r="B38" s="496"/>
      <c r="C38" s="4" t="s">
        <v>372</v>
      </c>
      <c r="D38" s="4" t="s">
        <v>362</v>
      </c>
      <c r="E38" s="4" t="s">
        <v>637</v>
      </c>
      <c r="F38" s="56" t="s">
        <v>707</v>
      </c>
      <c r="G38" s="34" t="s">
        <v>375</v>
      </c>
      <c r="H38" s="34" t="s">
        <v>276</v>
      </c>
      <c r="I38" s="34"/>
      <c r="J38" s="34"/>
      <c r="K38" s="50" t="s">
        <v>708</v>
      </c>
    </row>
    <row r="39" spans="1:11" s="8" customFormat="1" ht="48">
      <c r="A39" s="500"/>
      <c r="B39" s="497"/>
      <c r="C39" s="35" t="s">
        <v>384</v>
      </c>
      <c r="D39" s="50" t="s">
        <v>377</v>
      </c>
      <c r="E39" s="57" t="s">
        <v>631</v>
      </c>
      <c r="F39" s="18" t="s">
        <v>529</v>
      </c>
      <c r="G39" s="23">
        <v>0</v>
      </c>
      <c r="H39" s="34" t="s">
        <v>383</v>
      </c>
      <c r="I39" s="34"/>
      <c r="J39" s="34"/>
      <c r="K39" s="50" t="s">
        <v>381</v>
      </c>
    </row>
    <row r="40" spans="1:11" s="8" customFormat="1" ht="72">
      <c r="A40" s="500"/>
      <c r="B40" s="6" t="s">
        <v>15</v>
      </c>
      <c r="C40" s="49" t="s">
        <v>51</v>
      </c>
      <c r="D40" s="6" t="s">
        <v>16</v>
      </c>
      <c r="E40" s="6" t="s">
        <v>631</v>
      </c>
      <c r="F40" s="50" t="s">
        <v>638</v>
      </c>
      <c r="G40" s="36">
        <v>0</v>
      </c>
      <c r="H40" s="38">
        <v>2</v>
      </c>
      <c r="I40" s="38"/>
      <c r="J40" s="38"/>
      <c r="K40" s="49" t="s">
        <v>52</v>
      </c>
    </row>
    <row r="41" spans="1:11" s="8" customFormat="1" ht="36">
      <c r="A41" s="500"/>
      <c r="B41" s="454" t="s">
        <v>18</v>
      </c>
      <c r="C41" s="50" t="s">
        <v>42</v>
      </c>
      <c r="D41" s="50" t="s">
        <v>20</v>
      </c>
      <c r="E41" s="6" t="s">
        <v>652</v>
      </c>
      <c r="F41" s="50"/>
      <c r="G41" s="36"/>
      <c r="H41" s="38">
        <v>1</v>
      </c>
      <c r="I41" s="38"/>
      <c r="J41" s="38"/>
      <c r="K41" s="49"/>
    </row>
    <row r="42" spans="1:11" s="8" customFormat="1" ht="48">
      <c r="A42" s="500"/>
      <c r="B42" s="454"/>
      <c r="C42" s="4" t="s">
        <v>679</v>
      </c>
      <c r="D42" s="4" t="s">
        <v>648</v>
      </c>
      <c r="E42" s="6" t="s">
        <v>631</v>
      </c>
      <c r="F42" s="6" t="s">
        <v>655</v>
      </c>
      <c r="G42" s="36">
        <v>0</v>
      </c>
      <c r="H42" s="38">
        <v>2</v>
      </c>
      <c r="I42" s="38"/>
      <c r="J42" s="38"/>
      <c r="K42" s="49" t="s">
        <v>52</v>
      </c>
    </row>
    <row r="43" spans="1:11" s="8" customFormat="1" ht="36" customHeight="1">
      <c r="A43" s="500"/>
      <c r="B43" s="495" t="s">
        <v>24</v>
      </c>
      <c r="C43" s="49" t="s">
        <v>25</v>
      </c>
      <c r="D43" s="6" t="s">
        <v>26</v>
      </c>
      <c r="E43" s="6" t="s">
        <v>397</v>
      </c>
      <c r="F43" s="6" t="s">
        <v>656</v>
      </c>
      <c r="G43" s="36">
        <v>0</v>
      </c>
      <c r="H43" s="38">
        <v>1</v>
      </c>
      <c r="I43" s="38"/>
      <c r="J43" s="38"/>
      <c r="K43" s="49" t="s">
        <v>27</v>
      </c>
    </row>
    <row r="44" spans="1:11" s="8" customFormat="1" ht="120">
      <c r="A44" s="500"/>
      <c r="B44" s="496"/>
      <c r="C44" s="49" t="s">
        <v>28</v>
      </c>
      <c r="D44" s="6" t="s">
        <v>29</v>
      </c>
      <c r="E44" s="6">
        <v>53</v>
      </c>
      <c r="F44" s="18" t="s">
        <v>530</v>
      </c>
      <c r="G44" s="36">
        <v>0</v>
      </c>
      <c r="H44" s="38">
        <v>40</v>
      </c>
      <c r="I44" s="38"/>
      <c r="J44" s="38"/>
      <c r="K44" s="49" t="s">
        <v>27</v>
      </c>
    </row>
    <row r="45" spans="1:11" s="8" customFormat="1" ht="60">
      <c r="A45" s="500"/>
      <c r="B45" s="496"/>
      <c r="C45" s="4" t="s">
        <v>709</v>
      </c>
      <c r="D45" s="4" t="s">
        <v>680</v>
      </c>
      <c r="E45" s="6" t="s">
        <v>398</v>
      </c>
      <c r="F45" s="18"/>
      <c r="G45" s="36">
        <v>0</v>
      </c>
      <c r="H45" s="38">
        <v>80</v>
      </c>
      <c r="I45" s="38"/>
      <c r="J45" s="38"/>
      <c r="K45" s="49" t="s">
        <v>27</v>
      </c>
    </row>
    <row r="46" spans="1:11" s="8" customFormat="1" ht="60">
      <c r="A46" s="500"/>
      <c r="B46" s="496"/>
      <c r="C46" s="49" t="s">
        <v>30</v>
      </c>
      <c r="D46" s="6" t="s">
        <v>31</v>
      </c>
      <c r="E46" s="6" t="s">
        <v>639</v>
      </c>
      <c r="F46" s="18" t="s">
        <v>399</v>
      </c>
      <c r="G46" s="36">
        <v>0</v>
      </c>
      <c r="H46" s="38">
        <v>40</v>
      </c>
      <c r="I46" s="38"/>
      <c r="J46" s="38"/>
      <c r="K46" s="49" t="s">
        <v>27</v>
      </c>
    </row>
    <row r="47" spans="1:11" s="8" customFormat="1" ht="24">
      <c r="A47" s="500"/>
      <c r="B47" s="496"/>
      <c r="C47" s="49" t="s">
        <v>32</v>
      </c>
      <c r="D47" s="6" t="s">
        <v>33</v>
      </c>
      <c r="E47" s="6">
        <v>24</v>
      </c>
      <c r="F47" s="18" t="s">
        <v>403</v>
      </c>
      <c r="G47" s="36">
        <v>0</v>
      </c>
      <c r="H47" s="38">
        <v>24</v>
      </c>
      <c r="I47" s="38"/>
      <c r="J47" s="38"/>
      <c r="K47" s="49" t="s">
        <v>27</v>
      </c>
    </row>
    <row r="48" spans="1:11" s="8" customFormat="1" ht="72" customHeight="1">
      <c r="A48" s="455" t="s">
        <v>53</v>
      </c>
      <c r="B48" s="29" t="s">
        <v>54</v>
      </c>
      <c r="C48" s="29" t="s">
        <v>55</v>
      </c>
      <c r="D48" s="29" t="s">
        <v>56</v>
      </c>
      <c r="E48" s="29">
        <v>12</v>
      </c>
      <c r="F48" s="40"/>
      <c r="G48" s="38">
        <v>0</v>
      </c>
      <c r="H48" s="38">
        <v>11</v>
      </c>
      <c r="I48" s="38"/>
      <c r="J48" s="38"/>
      <c r="K48" s="26" t="s">
        <v>57</v>
      </c>
    </row>
    <row r="49" spans="1:11" s="8" customFormat="1" ht="75.75" customHeight="1">
      <c r="A49" s="456"/>
      <c r="B49" s="29" t="s">
        <v>58</v>
      </c>
      <c r="C49" s="29" t="s">
        <v>59</v>
      </c>
      <c r="D49" s="29" t="s">
        <v>60</v>
      </c>
      <c r="E49" s="41">
        <v>1</v>
      </c>
      <c r="F49" s="18" t="s">
        <v>654</v>
      </c>
      <c r="G49" s="38">
        <v>0</v>
      </c>
      <c r="H49" s="27">
        <v>1</v>
      </c>
      <c r="I49" s="27"/>
      <c r="J49" s="27"/>
      <c r="K49" s="26" t="s">
        <v>57</v>
      </c>
    </row>
    <row r="50" spans="1:11" s="8" customFormat="1" ht="79.5" customHeight="1">
      <c r="A50" s="457"/>
      <c r="B50" s="6" t="s">
        <v>61</v>
      </c>
      <c r="C50" s="6" t="s">
        <v>62</v>
      </c>
      <c r="D50" s="6" t="s">
        <v>63</v>
      </c>
      <c r="E50" s="6">
        <f>468+500</f>
        <v>968</v>
      </c>
      <c r="F50" s="18" t="s">
        <v>653</v>
      </c>
      <c r="G50" s="38">
        <v>0</v>
      </c>
      <c r="H50" s="38">
        <v>800</v>
      </c>
      <c r="I50" s="194"/>
      <c r="J50" s="194"/>
      <c r="K50" s="26" t="s">
        <v>404</v>
      </c>
    </row>
    <row r="51" spans="1:11" s="8" customFormat="1" ht="93.75" customHeight="1">
      <c r="A51" s="457"/>
      <c r="B51" s="6" t="s">
        <v>64</v>
      </c>
      <c r="C51" s="6" t="s">
        <v>469</v>
      </c>
      <c r="D51" s="6" t="s">
        <v>65</v>
      </c>
      <c r="E51" s="49">
        <f>363+175+146+122+52+180</f>
        <v>1038</v>
      </c>
      <c r="F51" s="49" t="s">
        <v>649</v>
      </c>
      <c r="G51" s="38">
        <v>0</v>
      </c>
      <c r="H51" s="38">
        <v>400</v>
      </c>
      <c r="I51" s="18"/>
      <c r="J51" s="133"/>
      <c r="K51" s="26" t="s">
        <v>470</v>
      </c>
    </row>
    <row r="52" spans="1:11" s="8" customFormat="1" ht="117" customHeight="1">
      <c r="A52" s="454" t="s">
        <v>659</v>
      </c>
      <c r="B52" s="454"/>
      <c r="C52" s="454"/>
      <c r="D52" s="454"/>
      <c r="E52" s="454"/>
      <c r="F52" s="454"/>
      <c r="G52" s="454"/>
      <c r="H52" s="454"/>
      <c r="I52" s="454"/>
      <c r="J52" s="454"/>
      <c r="K52" s="454"/>
    </row>
    <row r="53" spans="1:11" s="24" customFormat="1" ht="23.25" customHeight="1">
      <c r="A53" s="501" t="s">
        <v>210</v>
      </c>
      <c r="B53" s="502"/>
      <c r="C53" s="502"/>
      <c r="D53" s="502"/>
      <c r="E53" s="502"/>
      <c r="F53" s="502"/>
      <c r="G53" s="502"/>
      <c r="H53" s="502"/>
      <c r="I53" s="502"/>
      <c r="J53" s="502"/>
      <c r="K53" s="503"/>
    </row>
    <row r="54" spans="1:11" s="17" customFormat="1" ht="30.75" customHeight="1">
      <c r="A54" s="458" t="s">
        <v>235</v>
      </c>
      <c r="B54" s="458"/>
      <c r="C54" s="458"/>
      <c r="D54" s="458"/>
      <c r="E54" s="458"/>
      <c r="F54" s="458"/>
      <c r="G54" s="458"/>
      <c r="H54" s="458"/>
      <c r="I54" s="458"/>
      <c r="J54" s="458"/>
      <c r="K54" s="458"/>
    </row>
    <row r="55" spans="1:11" s="2" customFormat="1" ht="35.25" customHeight="1">
      <c r="A55" s="46" t="s">
        <v>477</v>
      </c>
      <c r="B55" s="453" t="s">
        <v>479</v>
      </c>
      <c r="C55" s="453" t="s">
        <v>514</v>
      </c>
      <c r="D55" s="453" t="s">
        <v>3</v>
      </c>
      <c r="E55" s="453" t="s">
        <v>528</v>
      </c>
      <c r="F55" s="453"/>
      <c r="G55" s="453" t="s">
        <v>515</v>
      </c>
      <c r="H55" s="453"/>
      <c r="I55" s="453"/>
      <c r="J55" s="124"/>
      <c r="K55" s="453" t="s">
        <v>485</v>
      </c>
    </row>
    <row r="56" spans="1:11" s="2" customFormat="1" ht="36">
      <c r="A56" s="75" t="s">
        <v>478</v>
      </c>
      <c r="B56" s="453"/>
      <c r="C56" s="453"/>
      <c r="D56" s="453"/>
      <c r="E56" s="48" t="s">
        <v>392</v>
      </c>
      <c r="F56" s="48" t="s">
        <v>391</v>
      </c>
      <c r="G56" s="3" t="s">
        <v>516</v>
      </c>
      <c r="H56" s="3" t="s">
        <v>517</v>
      </c>
      <c r="I56" s="3" t="s">
        <v>396</v>
      </c>
      <c r="J56" s="3"/>
      <c r="K56" s="453"/>
    </row>
    <row r="57" spans="1:11" s="25" customFormat="1" ht="122.25" customHeight="1">
      <c r="A57" s="454" t="s">
        <v>480</v>
      </c>
      <c r="B57" s="454" t="s">
        <v>211</v>
      </c>
      <c r="C57" s="50" t="s">
        <v>405</v>
      </c>
      <c r="D57" s="50" t="s">
        <v>212</v>
      </c>
      <c r="E57" s="50" t="s">
        <v>496</v>
      </c>
      <c r="F57" s="50"/>
      <c r="G57" s="19">
        <v>0</v>
      </c>
      <c r="H57" s="27">
        <v>1</v>
      </c>
      <c r="I57" s="50"/>
      <c r="J57" s="125"/>
      <c r="K57" s="49" t="s">
        <v>213</v>
      </c>
    </row>
    <row r="58" spans="1:11" s="25" customFormat="1" ht="171" customHeight="1">
      <c r="A58" s="454"/>
      <c r="B58" s="454"/>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454" t="s">
        <v>219</v>
      </c>
      <c r="B61" s="4" t="s">
        <v>240</v>
      </c>
      <c r="C61" s="4" t="s">
        <v>217</v>
      </c>
      <c r="D61" s="6" t="s">
        <v>212</v>
      </c>
      <c r="E61" s="52" t="s">
        <v>716</v>
      </c>
      <c r="F61" s="50"/>
      <c r="G61" s="19">
        <v>0</v>
      </c>
      <c r="H61" s="27">
        <v>1</v>
      </c>
      <c r="I61" s="50"/>
      <c r="J61" s="125"/>
      <c r="K61" s="49" t="s">
        <v>213</v>
      </c>
    </row>
    <row r="62" spans="1:11" s="25" customFormat="1" ht="97.5" customHeight="1">
      <c r="A62" s="454"/>
      <c r="B62" s="4" t="s">
        <v>239</v>
      </c>
      <c r="C62" s="4" t="s">
        <v>217</v>
      </c>
      <c r="D62" s="6" t="s">
        <v>212</v>
      </c>
      <c r="E62" s="50" t="s">
        <v>500</v>
      </c>
      <c r="F62" s="50"/>
      <c r="G62" s="19">
        <v>0</v>
      </c>
      <c r="H62" s="27">
        <v>1</v>
      </c>
      <c r="I62" s="50"/>
      <c r="J62" s="125"/>
      <c r="K62" s="49" t="s">
        <v>213</v>
      </c>
    </row>
    <row r="63" spans="1:11" s="25" customFormat="1" ht="96.75" customHeight="1">
      <c r="A63" s="454" t="s">
        <v>337</v>
      </c>
      <c r="B63" s="50" t="s">
        <v>236</v>
      </c>
      <c r="C63" s="4" t="s">
        <v>217</v>
      </c>
      <c r="D63" s="6" t="s">
        <v>212</v>
      </c>
      <c r="E63" s="50" t="s">
        <v>501</v>
      </c>
      <c r="F63" s="50"/>
      <c r="G63" s="19">
        <v>0</v>
      </c>
      <c r="H63" s="27">
        <v>1</v>
      </c>
      <c r="I63" s="50"/>
      <c r="J63" s="125"/>
      <c r="K63" s="49" t="s">
        <v>213</v>
      </c>
    </row>
    <row r="64" spans="1:11" s="25" customFormat="1" ht="87.75" customHeight="1">
      <c r="A64" s="454"/>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454" t="s">
        <v>220</v>
      </c>
      <c r="B66" s="50" t="s">
        <v>221</v>
      </c>
      <c r="C66" s="4" t="s">
        <v>217</v>
      </c>
      <c r="D66" s="6" t="s">
        <v>222</v>
      </c>
      <c r="E66" s="49" t="s">
        <v>503</v>
      </c>
      <c r="F66" s="49"/>
      <c r="G66" s="19">
        <v>0</v>
      </c>
      <c r="H66" s="19">
        <v>1</v>
      </c>
      <c r="I66" s="49"/>
      <c r="J66" s="126"/>
      <c r="K66" s="49" t="s">
        <v>223</v>
      </c>
    </row>
    <row r="67" spans="1:11" s="30" customFormat="1" ht="63.75" customHeight="1">
      <c r="A67" s="454"/>
      <c r="B67" s="50" t="s">
        <v>346</v>
      </c>
      <c r="C67" s="50" t="s">
        <v>347</v>
      </c>
      <c r="D67" s="4" t="s">
        <v>348</v>
      </c>
      <c r="E67" s="92"/>
      <c r="F67" s="19" t="s">
        <v>410</v>
      </c>
      <c r="G67" s="19">
        <v>0</v>
      </c>
      <c r="H67" s="19">
        <v>0.5</v>
      </c>
      <c r="I67" s="19"/>
      <c r="J67" s="19"/>
      <c r="K67" s="50" t="s">
        <v>223</v>
      </c>
    </row>
    <row r="68" spans="1:11" s="25" customFormat="1" ht="48">
      <c r="A68" s="466"/>
      <c r="B68" s="454" t="s">
        <v>531</v>
      </c>
      <c r="C68" s="4" t="s">
        <v>532</v>
      </c>
      <c r="D68" s="50" t="s">
        <v>412</v>
      </c>
      <c r="E68" s="23">
        <v>1</v>
      </c>
      <c r="F68" s="23"/>
      <c r="G68" s="19">
        <v>0</v>
      </c>
      <c r="H68" s="23">
        <v>1</v>
      </c>
      <c r="I68" s="23"/>
      <c r="J68" s="23"/>
      <c r="K68" s="49" t="s">
        <v>411</v>
      </c>
    </row>
    <row r="69" spans="1:11" s="30" customFormat="1" ht="56.25" customHeight="1">
      <c r="A69" s="466"/>
      <c r="B69" s="463"/>
      <c r="C69" s="4" t="s">
        <v>356</v>
      </c>
      <c r="D69" s="50" t="s">
        <v>345</v>
      </c>
      <c r="E69" s="19">
        <v>1</v>
      </c>
      <c r="F69" s="19"/>
      <c r="G69" s="19">
        <v>0</v>
      </c>
      <c r="H69" s="19">
        <v>1</v>
      </c>
      <c r="I69" s="19"/>
      <c r="J69" s="19"/>
      <c r="K69" s="50" t="s">
        <v>349</v>
      </c>
    </row>
    <row r="70" spans="1:11" s="25" customFormat="1" ht="72">
      <c r="A70" s="466"/>
      <c r="B70" s="4" t="s">
        <v>224</v>
      </c>
      <c r="C70" s="50" t="s">
        <v>225</v>
      </c>
      <c r="D70" s="50" t="s">
        <v>226</v>
      </c>
      <c r="E70" s="19" t="s">
        <v>407</v>
      </c>
      <c r="F70" s="19"/>
      <c r="G70" s="19">
        <v>0</v>
      </c>
      <c r="H70" s="19">
        <f>9/9</f>
        <v>1</v>
      </c>
      <c r="I70" s="19"/>
      <c r="J70" s="19"/>
      <c r="K70" s="49" t="s">
        <v>227</v>
      </c>
    </row>
    <row r="71" spans="1:11" s="25" customFormat="1" ht="60">
      <c r="A71" s="466"/>
      <c r="B71" s="4" t="s">
        <v>228</v>
      </c>
      <c r="C71" s="50" t="s">
        <v>229</v>
      </c>
      <c r="D71" s="50" t="s">
        <v>395</v>
      </c>
      <c r="E71" s="19" t="s">
        <v>408</v>
      </c>
      <c r="F71" s="19"/>
      <c r="G71" s="19">
        <v>0</v>
      </c>
      <c r="H71" s="19">
        <f>21/21</f>
        <v>1</v>
      </c>
      <c r="I71" s="19"/>
      <c r="J71" s="19"/>
      <c r="K71" s="49" t="s">
        <v>230</v>
      </c>
    </row>
    <row r="72" spans="1:11" s="25" customFormat="1" ht="72">
      <c r="A72" s="466"/>
      <c r="B72" s="4" t="s">
        <v>231</v>
      </c>
      <c r="C72" s="50" t="s">
        <v>232</v>
      </c>
      <c r="D72" s="50" t="s">
        <v>233</v>
      </c>
      <c r="E72" s="19" t="s">
        <v>504</v>
      </c>
      <c r="F72" s="19"/>
      <c r="G72" s="19">
        <v>0</v>
      </c>
      <c r="H72" s="19">
        <f>5/5</f>
        <v>1</v>
      </c>
      <c r="I72" s="19"/>
      <c r="J72" s="19"/>
      <c r="K72" s="49" t="s">
        <v>234</v>
      </c>
    </row>
    <row r="73" spans="1:11" ht="42.75" customHeight="1">
      <c r="A73" s="466"/>
      <c r="B73" s="49" t="s">
        <v>66</v>
      </c>
      <c r="C73" s="6" t="s">
        <v>67</v>
      </c>
      <c r="D73" s="6" t="s">
        <v>68</v>
      </c>
      <c r="E73" s="27">
        <v>0.4</v>
      </c>
      <c r="F73" s="27"/>
      <c r="G73" s="66">
        <v>0</v>
      </c>
      <c r="H73" s="27">
        <v>1</v>
      </c>
      <c r="I73" s="27"/>
      <c r="J73" s="27"/>
      <c r="K73" s="49" t="s">
        <v>69</v>
      </c>
    </row>
    <row r="74" spans="1:11" ht="87.75" customHeight="1">
      <c r="A74" s="466"/>
      <c r="B74" s="49" t="s">
        <v>70</v>
      </c>
      <c r="C74" s="6" t="s">
        <v>71</v>
      </c>
      <c r="D74" s="6" t="s">
        <v>72</v>
      </c>
      <c r="E74" s="27">
        <v>1</v>
      </c>
      <c r="F74" s="27"/>
      <c r="G74" s="66">
        <v>0</v>
      </c>
      <c r="H74" s="27">
        <v>1</v>
      </c>
      <c r="I74" s="27"/>
      <c r="J74" s="27"/>
      <c r="K74" s="49" t="s">
        <v>69</v>
      </c>
    </row>
    <row r="75" spans="1:11" s="8" customFormat="1" ht="30.75" customHeight="1">
      <c r="A75" s="466" t="s">
        <v>475</v>
      </c>
      <c r="B75" s="475"/>
      <c r="C75" s="475"/>
      <c r="D75" s="475"/>
      <c r="E75" s="475"/>
      <c r="F75" s="475"/>
      <c r="G75" s="475"/>
      <c r="H75" s="475"/>
      <c r="I75" s="475"/>
      <c r="J75" s="475"/>
      <c r="K75" s="475"/>
    </row>
    <row r="76" spans="1:11" ht="23.25" customHeight="1">
      <c r="A76" s="479" t="s">
        <v>73</v>
      </c>
      <c r="B76" s="479"/>
      <c r="C76" s="479"/>
      <c r="D76" s="479"/>
      <c r="E76" s="479"/>
      <c r="F76" s="479"/>
      <c r="G76" s="479"/>
      <c r="H76" s="479"/>
      <c r="I76" s="479"/>
      <c r="J76" s="479"/>
      <c r="K76" s="479"/>
    </row>
    <row r="77" spans="1:212" ht="18.75" customHeight="1">
      <c r="A77" s="454" t="s">
        <v>207</v>
      </c>
      <c r="B77" s="454"/>
      <c r="C77" s="454"/>
      <c r="D77" s="454"/>
      <c r="E77" s="454"/>
      <c r="F77" s="454"/>
      <c r="G77" s="454"/>
      <c r="H77" s="454"/>
      <c r="I77" s="454"/>
      <c r="J77" s="454"/>
      <c r="K77" s="45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454"/>
      <c r="B78" s="454"/>
      <c r="C78" s="454"/>
      <c r="D78" s="454"/>
      <c r="E78" s="454"/>
      <c r="F78" s="454"/>
      <c r="G78" s="454"/>
      <c r="H78" s="454"/>
      <c r="I78" s="454"/>
      <c r="J78" s="454"/>
      <c r="K78" s="454"/>
    </row>
    <row r="79" spans="1:11" s="2" customFormat="1" ht="35.25" customHeight="1">
      <c r="A79" s="46" t="s">
        <v>477</v>
      </c>
      <c r="B79" s="453" t="s">
        <v>479</v>
      </c>
      <c r="C79" s="453" t="s">
        <v>514</v>
      </c>
      <c r="D79" s="453" t="s">
        <v>3</v>
      </c>
      <c r="E79" s="453" t="s">
        <v>528</v>
      </c>
      <c r="F79" s="453"/>
      <c r="G79" s="453" t="s">
        <v>515</v>
      </c>
      <c r="H79" s="453"/>
      <c r="I79" s="453"/>
      <c r="J79" s="124"/>
      <c r="K79" s="453" t="s">
        <v>485</v>
      </c>
    </row>
    <row r="80" spans="1:11" s="2" customFormat="1" ht="36">
      <c r="A80" s="46" t="s">
        <v>478</v>
      </c>
      <c r="B80" s="453"/>
      <c r="C80" s="453"/>
      <c r="D80" s="453"/>
      <c r="E80" s="48" t="s">
        <v>392</v>
      </c>
      <c r="F80" s="48" t="s">
        <v>391</v>
      </c>
      <c r="G80" s="3" t="s">
        <v>516</v>
      </c>
      <c r="H80" s="3" t="s">
        <v>517</v>
      </c>
      <c r="I80" s="3" t="s">
        <v>396</v>
      </c>
      <c r="J80" s="3"/>
      <c r="K80" s="453"/>
    </row>
    <row r="81" spans="1:212" s="8" customFormat="1" ht="157.5" customHeight="1">
      <c r="A81" s="466"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466"/>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466"/>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466"/>
      <c r="B84" s="64" t="s">
        <v>558</v>
      </c>
      <c r="C84" s="64" t="s">
        <v>559</v>
      </c>
      <c r="D84" s="56" t="s">
        <v>560</v>
      </c>
      <c r="E84" s="56" t="s">
        <v>561</v>
      </c>
      <c r="F84" s="4" t="s">
        <v>562</v>
      </c>
      <c r="G84" s="62">
        <v>0</v>
      </c>
      <c r="H84" s="63">
        <v>1</v>
      </c>
      <c r="I84" s="4"/>
      <c r="J84" s="4"/>
      <c r="K84" s="97" t="s">
        <v>563</v>
      </c>
    </row>
    <row r="85" spans="1:11" s="8" customFormat="1" ht="86.25" customHeight="1">
      <c r="A85" s="466"/>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510" t="s">
        <v>130</v>
      </c>
      <c r="B87" s="510"/>
      <c r="C87" s="510"/>
      <c r="D87" s="510"/>
      <c r="E87" s="510"/>
      <c r="F87" s="510"/>
      <c r="G87" s="510"/>
      <c r="H87" s="510"/>
      <c r="I87" s="510"/>
      <c r="J87" s="510"/>
      <c r="K87" s="510"/>
    </row>
    <row r="88" spans="1:11" ht="46.5" customHeight="1">
      <c r="A88" s="462" t="s">
        <v>520</v>
      </c>
      <c r="B88" s="462"/>
      <c r="C88" s="462"/>
      <c r="D88" s="462"/>
      <c r="E88" s="462"/>
      <c r="F88" s="462"/>
      <c r="G88" s="462"/>
      <c r="H88" s="462"/>
      <c r="I88" s="462"/>
      <c r="J88" s="462"/>
      <c r="K88" s="462"/>
    </row>
    <row r="89" spans="1:11" s="2" customFormat="1" ht="35.25" customHeight="1">
      <c r="A89" s="46" t="s">
        <v>477</v>
      </c>
      <c r="B89" s="453" t="s">
        <v>479</v>
      </c>
      <c r="C89" s="453" t="s">
        <v>514</v>
      </c>
      <c r="D89" s="453" t="s">
        <v>3</v>
      </c>
      <c r="E89" s="453" t="s">
        <v>528</v>
      </c>
      <c r="F89" s="453"/>
      <c r="G89" s="453" t="s">
        <v>515</v>
      </c>
      <c r="H89" s="453"/>
      <c r="I89" s="453"/>
      <c r="J89" s="124"/>
      <c r="K89" s="453" t="s">
        <v>485</v>
      </c>
    </row>
    <row r="90" spans="1:11" s="2" customFormat="1" ht="36">
      <c r="A90" s="75" t="s">
        <v>478</v>
      </c>
      <c r="B90" s="453"/>
      <c r="C90" s="453"/>
      <c r="D90" s="453"/>
      <c r="E90" s="48" t="s">
        <v>392</v>
      </c>
      <c r="F90" s="48" t="s">
        <v>391</v>
      </c>
      <c r="G90" s="3" t="s">
        <v>516</v>
      </c>
      <c r="H90" s="3" t="s">
        <v>517</v>
      </c>
      <c r="I90" s="3" t="s">
        <v>396</v>
      </c>
      <c r="J90" s="3"/>
      <c r="K90" s="453"/>
    </row>
    <row r="91" spans="1:11" ht="72">
      <c r="A91" s="468" t="s">
        <v>481</v>
      </c>
      <c r="B91" s="493" t="s">
        <v>132</v>
      </c>
      <c r="C91" s="51" t="s">
        <v>133</v>
      </c>
      <c r="D91" s="51" t="s">
        <v>414</v>
      </c>
      <c r="E91" s="16">
        <v>1</v>
      </c>
      <c r="F91" s="51" t="s">
        <v>665</v>
      </c>
      <c r="G91" s="22">
        <v>0</v>
      </c>
      <c r="H91" s="16">
        <v>1</v>
      </c>
      <c r="I91" s="93"/>
      <c r="J91" s="93"/>
      <c r="K91" s="51" t="s">
        <v>131</v>
      </c>
    </row>
    <row r="92" spans="1:11" ht="36">
      <c r="A92" s="468"/>
      <c r="B92" s="493"/>
      <c r="C92" s="51" t="s">
        <v>685</v>
      </c>
      <c r="D92" s="51" t="s">
        <v>664</v>
      </c>
      <c r="E92" s="16" t="s">
        <v>398</v>
      </c>
      <c r="F92" s="51"/>
      <c r="G92" s="22">
        <v>0</v>
      </c>
      <c r="H92" s="16">
        <v>1</v>
      </c>
      <c r="I92" s="93"/>
      <c r="J92" s="93"/>
      <c r="K92" s="51"/>
    </row>
    <row r="93" spans="1:11" ht="60">
      <c r="A93" s="468"/>
      <c r="B93" s="493"/>
      <c r="C93" s="21" t="s">
        <v>134</v>
      </c>
      <c r="D93" s="21" t="s">
        <v>135</v>
      </c>
      <c r="E93" s="20" t="s">
        <v>413</v>
      </c>
      <c r="F93" s="4" t="s">
        <v>533</v>
      </c>
      <c r="G93" s="22">
        <v>0</v>
      </c>
      <c r="H93" s="16">
        <v>1</v>
      </c>
      <c r="I93" s="51"/>
      <c r="J93" s="51"/>
      <c r="K93" s="51" t="s">
        <v>131</v>
      </c>
    </row>
    <row r="94" spans="1:11" ht="79.5" customHeight="1">
      <c r="A94" s="468"/>
      <c r="B94" s="51" t="s">
        <v>136</v>
      </c>
      <c r="C94" s="50" t="s">
        <v>137</v>
      </c>
      <c r="D94" s="50" t="s">
        <v>138</v>
      </c>
      <c r="E94" s="20" t="s">
        <v>417</v>
      </c>
      <c r="F94" s="4" t="s">
        <v>712</v>
      </c>
      <c r="G94" s="23">
        <v>0</v>
      </c>
      <c r="H94" s="19">
        <v>1</v>
      </c>
      <c r="I94" s="51"/>
      <c r="J94" s="51"/>
      <c r="K94" s="51" t="s">
        <v>131</v>
      </c>
    </row>
    <row r="95" spans="1:11" ht="84">
      <c r="A95" s="493"/>
      <c r="B95" s="51" t="s">
        <v>209</v>
      </c>
      <c r="C95" s="50" t="s">
        <v>521</v>
      </c>
      <c r="D95" s="50" t="s">
        <v>139</v>
      </c>
      <c r="E95" s="20" t="s">
        <v>711</v>
      </c>
      <c r="F95" s="4" t="s">
        <v>415</v>
      </c>
      <c r="G95" s="23">
        <v>0</v>
      </c>
      <c r="H95" s="19">
        <v>1</v>
      </c>
      <c r="I95" s="51"/>
      <c r="J95" s="51"/>
      <c r="K95" s="51" t="s">
        <v>131</v>
      </c>
    </row>
    <row r="96" spans="1:11" ht="48">
      <c r="A96" s="493"/>
      <c r="B96" s="51" t="s">
        <v>140</v>
      </c>
      <c r="C96" s="50" t="s">
        <v>141</v>
      </c>
      <c r="D96" s="50" t="s">
        <v>142</v>
      </c>
      <c r="E96" s="20" t="s">
        <v>418</v>
      </c>
      <c r="F96" s="4" t="s">
        <v>416</v>
      </c>
      <c r="G96" s="23">
        <v>0</v>
      </c>
      <c r="H96" s="16">
        <v>1</v>
      </c>
      <c r="I96" s="51"/>
      <c r="J96" s="51"/>
      <c r="K96" s="51" t="s">
        <v>131</v>
      </c>
    </row>
    <row r="97" spans="1:11" ht="78" customHeight="1">
      <c r="A97" s="493"/>
      <c r="B97" s="51" t="s">
        <v>143</v>
      </c>
      <c r="C97" s="50" t="s">
        <v>144</v>
      </c>
      <c r="D97" s="50" t="s">
        <v>145</v>
      </c>
      <c r="E97" s="19">
        <v>0.9</v>
      </c>
      <c r="F97" s="4" t="s">
        <v>713</v>
      </c>
      <c r="G97" s="23">
        <v>0</v>
      </c>
      <c r="H97" s="16">
        <v>1</v>
      </c>
      <c r="I97" s="16"/>
      <c r="J97" s="16"/>
      <c r="K97" s="51" t="s">
        <v>131</v>
      </c>
    </row>
    <row r="98" spans="1:11" ht="54.75" customHeight="1">
      <c r="A98" s="494"/>
      <c r="B98" s="50" t="s">
        <v>339</v>
      </c>
      <c r="C98" s="50" t="s">
        <v>358</v>
      </c>
      <c r="D98" s="50" t="s">
        <v>340</v>
      </c>
      <c r="E98" s="20">
        <v>1</v>
      </c>
      <c r="F98" s="4"/>
      <c r="G98" s="23">
        <v>0</v>
      </c>
      <c r="H98" s="23">
        <v>1</v>
      </c>
      <c r="I98" s="23"/>
      <c r="J98" s="23"/>
      <c r="K98" s="51" t="s">
        <v>338</v>
      </c>
    </row>
    <row r="99" spans="1:11" ht="36">
      <c r="A99" s="468" t="s">
        <v>146</v>
      </c>
      <c r="B99" s="28" t="s">
        <v>66</v>
      </c>
      <c r="C99" s="6" t="s">
        <v>67</v>
      </c>
      <c r="D99" s="6" t="s">
        <v>68</v>
      </c>
      <c r="E99" s="27">
        <v>0.8</v>
      </c>
      <c r="F99" s="4"/>
      <c r="G99" s="23">
        <v>0</v>
      </c>
      <c r="H99" s="9">
        <v>1</v>
      </c>
      <c r="I99" s="9"/>
      <c r="J99" s="9"/>
      <c r="K99" s="28" t="s">
        <v>69</v>
      </c>
    </row>
    <row r="100" spans="1:11" ht="61.5" customHeight="1">
      <c r="A100" s="454"/>
      <c r="B100" s="28" t="s">
        <v>70</v>
      </c>
      <c r="C100" s="6" t="s">
        <v>71</v>
      </c>
      <c r="D100" s="6" t="s">
        <v>72</v>
      </c>
      <c r="E100" s="27">
        <v>1</v>
      </c>
      <c r="F100" s="4" t="s">
        <v>420</v>
      </c>
      <c r="G100" s="23">
        <v>0</v>
      </c>
      <c r="H100" s="9">
        <v>1</v>
      </c>
      <c r="I100" s="9"/>
      <c r="J100" s="9"/>
      <c r="K100" s="28" t="s">
        <v>69</v>
      </c>
    </row>
    <row r="101" spans="1:11" s="17" customFormat="1" ht="24" customHeight="1">
      <c r="A101" s="491" t="s">
        <v>371</v>
      </c>
      <c r="B101" s="491"/>
      <c r="C101" s="491"/>
      <c r="D101" s="491"/>
      <c r="E101" s="491"/>
      <c r="F101" s="491"/>
      <c r="G101" s="491"/>
      <c r="H101" s="491"/>
      <c r="I101" s="491"/>
      <c r="J101" s="491"/>
      <c r="K101" s="491"/>
    </row>
    <row r="102" spans="1:11" s="17" customFormat="1" ht="36" customHeight="1">
      <c r="A102" s="492" t="s">
        <v>534</v>
      </c>
      <c r="B102" s="492"/>
      <c r="C102" s="492"/>
      <c r="D102" s="492"/>
      <c r="E102" s="492"/>
      <c r="F102" s="492"/>
      <c r="G102" s="492"/>
      <c r="H102" s="492"/>
      <c r="I102" s="492"/>
      <c r="J102" s="492"/>
      <c r="K102" s="492"/>
    </row>
    <row r="103" spans="1:11" s="2" customFormat="1" ht="35.25" customHeight="1">
      <c r="A103" s="46" t="s">
        <v>477</v>
      </c>
      <c r="B103" s="453" t="s">
        <v>479</v>
      </c>
      <c r="C103" s="453" t="s">
        <v>514</v>
      </c>
      <c r="D103" s="453" t="s">
        <v>3</v>
      </c>
      <c r="E103" s="453" t="s">
        <v>528</v>
      </c>
      <c r="F103" s="453"/>
      <c r="G103" s="453" t="s">
        <v>515</v>
      </c>
      <c r="H103" s="453"/>
      <c r="I103" s="453"/>
      <c r="J103" s="124"/>
      <c r="K103" s="453" t="s">
        <v>485</v>
      </c>
    </row>
    <row r="104" spans="1:11" s="2" customFormat="1" ht="36">
      <c r="A104" s="46" t="s">
        <v>478</v>
      </c>
      <c r="B104" s="453"/>
      <c r="C104" s="453"/>
      <c r="D104" s="453"/>
      <c r="E104" s="48" t="s">
        <v>392</v>
      </c>
      <c r="F104" s="48" t="s">
        <v>391</v>
      </c>
      <c r="G104" s="3" t="s">
        <v>516</v>
      </c>
      <c r="H104" s="3" t="s">
        <v>517</v>
      </c>
      <c r="I104" s="3" t="s">
        <v>396</v>
      </c>
      <c r="J104" s="3"/>
      <c r="K104" s="453"/>
    </row>
    <row r="105" spans="1:11" s="15" customFormat="1" ht="198.75" customHeight="1">
      <c r="A105" s="454" t="s">
        <v>482</v>
      </c>
      <c r="B105" s="478" t="s">
        <v>363</v>
      </c>
      <c r="C105" s="469" t="s">
        <v>364</v>
      </c>
      <c r="D105" s="59" t="s">
        <v>365</v>
      </c>
      <c r="E105" s="59">
        <v>20</v>
      </c>
      <c r="F105" s="59" t="s">
        <v>686</v>
      </c>
      <c r="G105" s="66">
        <v>0</v>
      </c>
      <c r="H105" s="59" t="s">
        <v>687</v>
      </c>
      <c r="I105" s="66"/>
      <c r="J105" s="66"/>
      <c r="K105" s="59" t="s">
        <v>366</v>
      </c>
    </row>
    <row r="106" spans="1:11" s="15" customFormat="1" ht="141.75" customHeight="1">
      <c r="A106" s="478"/>
      <c r="B106" s="478"/>
      <c r="C106" s="469"/>
      <c r="D106" s="59" t="s">
        <v>472</v>
      </c>
      <c r="E106" s="59">
        <v>8</v>
      </c>
      <c r="F106" s="59" t="s">
        <v>688</v>
      </c>
      <c r="G106" s="66">
        <v>0</v>
      </c>
      <c r="H106" s="59" t="s">
        <v>687</v>
      </c>
      <c r="I106" s="66"/>
      <c r="J106" s="66"/>
      <c r="K106" s="59" t="s">
        <v>366</v>
      </c>
    </row>
    <row r="107" spans="1:11" s="15" customFormat="1" ht="71.25" customHeight="1">
      <c r="A107" s="478"/>
      <c r="B107" s="478"/>
      <c r="C107" s="469"/>
      <c r="D107" s="59" t="s">
        <v>367</v>
      </c>
      <c r="E107" s="59">
        <v>0</v>
      </c>
      <c r="F107" s="59" t="s">
        <v>689</v>
      </c>
      <c r="G107" s="66">
        <v>0</v>
      </c>
      <c r="H107" s="59" t="s">
        <v>687</v>
      </c>
      <c r="I107" s="66"/>
      <c r="J107" s="66"/>
      <c r="K107" s="59" t="s">
        <v>366</v>
      </c>
    </row>
    <row r="108" spans="1:11" s="15" customFormat="1" ht="149.25" customHeight="1">
      <c r="A108" s="478"/>
      <c r="B108" s="478"/>
      <c r="C108" s="469"/>
      <c r="D108" s="59" t="s">
        <v>368</v>
      </c>
      <c r="E108" s="59" t="s">
        <v>423</v>
      </c>
      <c r="F108" s="59" t="s">
        <v>690</v>
      </c>
      <c r="G108" s="66">
        <v>0</v>
      </c>
      <c r="H108" s="59" t="s">
        <v>687</v>
      </c>
      <c r="I108" s="66"/>
      <c r="J108" s="66"/>
      <c r="K108" s="59" t="s">
        <v>366</v>
      </c>
    </row>
    <row r="109" spans="1:11" s="15" customFormat="1" ht="98.25" customHeight="1">
      <c r="A109" s="478"/>
      <c r="B109" s="478"/>
      <c r="C109" s="59" t="s">
        <v>369</v>
      </c>
      <c r="D109" s="59" t="s">
        <v>370</v>
      </c>
      <c r="E109" s="59" t="s">
        <v>424</v>
      </c>
      <c r="F109" s="59" t="s">
        <v>691</v>
      </c>
      <c r="G109" s="66">
        <v>1</v>
      </c>
      <c r="H109" s="27">
        <v>1</v>
      </c>
      <c r="I109" s="59"/>
      <c r="J109" s="128"/>
      <c r="K109" s="59" t="s">
        <v>366</v>
      </c>
    </row>
    <row r="110" spans="1:11" ht="48" customHeight="1">
      <c r="A110" s="478"/>
      <c r="B110" s="59" t="s">
        <v>66</v>
      </c>
      <c r="C110" s="59" t="s">
        <v>67</v>
      </c>
      <c r="D110" s="59" t="s">
        <v>68</v>
      </c>
      <c r="E110" s="42">
        <v>1</v>
      </c>
      <c r="F110" s="59" t="s">
        <v>692</v>
      </c>
      <c r="G110" s="66">
        <v>0</v>
      </c>
      <c r="H110" s="27">
        <v>1</v>
      </c>
      <c r="I110" s="27"/>
      <c r="J110" s="27"/>
      <c r="K110" s="59" t="s">
        <v>471</v>
      </c>
    </row>
    <row r="111" spans="1:11" ht="66.75" customHeight="1">
      <c r="A111" s="478"/>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467" t="s">
        <v>272</v>
      </c>
      <c r="B113" s="467"/>
      <c r="C113" s="467"/>
      <c r="D113" s="467"/>
      <c r="E113" s="467"/>
      <c r="F113" s="467"/>
      <c r="G113" s="467"/>
      <c r="H113" s="467"/>
      <c r="I113" s="467"/>
      <c r="J113" s="467"/>
      <c r="K113" s="467"/>
    </row>
    <row r="114" spans="1:11" s="17" customFormat="1" ht="32.25" customHeight="1">
      <c r="A114" s="484" t="s">
        <v>293</v>
      </c>
      <c r="B114" s="484"/>
      <c r="C114" s="484"/>
      <c r="D114" s="484"/>
      <c r="E114" s="484"/>
      <c r="F114" s="484"/>
      <c r="G114" s="484"/>
      <c r="H114" s="484"/>
      <c r="I114" s="484"/>
      <c r="J114" s="484"/>
      <c r="K114" s="484"/>
    </row>
    <row r="115" spans="1:11" s="2" customFormat="1" ht="35.25" customHeight="1">
      <c r="A115" s="46" t="s">
        <v>477</v>
      </c>
      <c r="B115" s="453" t="s">
        <v>479</v>
      </c>
      <c r="C115" s="453" t="s">
        <v>514</v>
      </c>
      <c r="D115" s="453" t="s">
        <v>3</v>
      </c>
      <c r="E115" s="453" t="s">
        <v>528</v>
      </c>
      <c r="F115" s="453"/>
      <c r="G115" s="453" t="s">
        <v>515</v>
      </c>
      <c r="H115" s="453"/>
      <c r="I115" s="453"/>
      <c r="J115" s="124"/>
      <c r="K115" s="453" t="s">
        <v>485</v>
      </c>
    </row>
    <row r="116" spans="1:11" s="2" customFormat="1" ht="36">
      <c r="A116" s="46" t="s">
        <v>478</v>
      </c>
      <c r="B116" s="453"/>
      <c r="C116" s="453"/>
      <c r="D116" s="453"/>
      <c r="E116" s="48" t="s">
        <v>392</v>
      </c>
      <c r="F116" s="48" t="s">
        <v>391</v>
      </c>
      <c r="G116" s="3" t="s">
        <v>516</v>
      </c>
      <c r="H116" s="3" t="s">
        <v>517</v>
      </c>
      <c r="I116" s="3" t="s">
        <v>396</v>
      </c>
      <c r="J116" s="3"/>
      <c r="K116" s="453"/>
    </row>
    <row r="117" spans="1:11" s="14" customFormat="1" ht="88.5" customHeight="1">
      <c r="A117" s="478" t="s">
        <v>432</v>
      </c>
      <c r="B117" s="478" t="s">
        <v>597</v>
      </c>
      <c r="C117" s="478" t="s">
        <v>357</v>
      </c>
      <c r="D117" s="6" t="s">
        <v>596</v>
      </c>
      <c r="E117" s="87" t="s">
        <v>610</v>
      </c>
      <c r="F117" s="6" t="s">
        <v>625</v>
      </c>
      <c r="G117" s="88">
        <v>0</v>
      </c>
      <c r="H117" s="89">
        <v>6547040539</v>
      </c>
      <c r="I117" s="89"/>
      <c r="J117" s="89"/>
      <c r="K117" s="6" t="s">
        <v>611</v>
      </c>
    </row>
    <row r="118" spans="1:11" s="14" customFormat="1" ht="96">
      <c r="A118" s="478"/>
      <c r="B118" s="478"/>
      <c r="C118" s="478"/>
      <c r="D118" s="6" t="s">
        <v>476</v>
      </c>
      <c r="E118" s="27" t="s">
        <v>612</v>
      </c>
      <c r="F118" s="6" t="s">
        <v>694</v>
      </c>
      <c r="G118" s="66">
        <v>0</v>
      </c>
      <c r="H118" s="27">
        <v>0.5</v>
      </c>
      <c r="I118" s="90"/>
      <c r="J118" s="90"/>
      <c r="K118" s="6" t="s">
        <v>486</v>
      </c>
    </row>
    <row r="119" spans="1:11" s="14" customFormat="1" ht="72">
      <c r="A119" s="478"/>
      <c r="B119" s="478"/>
      <c r="C119" s="478"/>
      <c r="D119" s="6" t="s">
        <v>484</v>
      </c>
      <c r="E119" s="27" t="s">
        <v>613</v>
      </c>
      <c r="F119" s="6" t="s">
        <v>614</v>
      </c>
      <c r="G119" s="66">
        <v>0</v>
      </c>
      <c r="H119" s="27">
        <v>0.8</v>
      </c>
      <c r="I119" s="90"/>
      <c r="J119" s="90"/>
      <c r="K119" s="6" t="s">
        <v>486</v>
      </c>
    </row>
    <row r="120" spans="1:11" s="14" customFormat="1" ht="69.75" customHeight="1">
      <c r="A120" s="490"/>
      <c r="B120" s="6" t="s">
        <v>273</v>
      </c>
      <c r="C120" s="6" t="s">
        <v>274</v>
      </c>
      <c r="D120" s="6" t="s">
        <v>275</v>
      </c>
      <c r="E120" s="27">
        <v>1</v>
      </c>
      <c r="F120" s="50" t="s">
        <v>624</v>
      </c>
      <c r="G120" s="27">
        <v>0.7</v>
      </c>
      <c r="H120" s="66" t="s">
        <v>276</v>
      </c>
      <c r="I120" s="91"/>
      <c r="J120" s="91"/>
      <c r="K120" s="6" t="s">
        <v>361</v>
      </c>
    </row>
    <row r="121" spans="1:11" s="14" customFormat="1" ht="113.25" customHeight="1">
      <c r="A121" s="490"/>
      <c r="B121" s="6" t="s">
        <v>277</v>
      </c>
      <c r="C121" s="6" t="s">
        <v>278</v>
      </c>
      <c r="D121" s="6" t="s">
        <v>430</v>
      </c>
      <c r="E121" s="27">
        <v>0.9</v>
      </c>
      <c r="F121" s="50" t="s">
        <v>695</v>
      </c>
      <c r="G121" s="27">
        <v>0.9</v>
      </c>
      <c r="H121" s="27">
        <v>1</v>
      </c>
      <c r="I121" s="6"/>
      <c r="J121" s="128"/>
      <c r="K121" s="6" t="s">
        <v>487</v>
      </c>
    </row>
    <row r="122" spans="1:11" s="14" customFormat="1" ht="104.25" customHeight="1">
      <c r="A122" s="490"/>
      <c r="B122" s="6" t="s">
        <v>279</v>
      </c>
      <c r="C122" s="6" t="s">
        <v>280</v>
      </c>
      <c r="D122" s="6" t="s">
        <v>281</v>
      </c>
      <c r="E122" s="88" t="s">
        <v>425</v>
      </c>
      <c r="F122" s="50" t="s">
        <v>426</v>
      </c>
      <c r="G122" s="66">
        <v>0</v>
      </c>
      <c r="H122" s="27">
        <v>1</v>
      </c>
      <c r="I122" s="88"/>
      <c r="J122" s="88"/>
      <c r="K122" s="6" t="s">
        <v>488</v>
      </c>
    </row>
    <row r="123" spans="1:11" s="14" customFormat="1" ht="90" customHeight="1">
      <c r="A123" s="490"/>
      <c r="B123" s="6" t="s">
        <v>282</v>
      </c>
      <c r="C123" s="6" t="s">
        <v>283</v>
      </c>
      <c r="D123" s="6" t="s">
        <v>284</v>
      </c>
      <c r="E123" s="6" t="s">
        <v>615</v>
      </c>
      <c r="F123" s="50" t="s">
        <v>427</v>
      </c>
      <c r="G123" s="27">
        <v>0.87</v>
      </c>
      <c r="H123" s="27">
        <v>1</v>
      </c>
      <c r="I123" s="6"/>
      <c r="J123" s="128"/>
      <c r="K123" s="6" t="s">
        <v>488</v>
      </c>
    </row>
    <row r="124" spans="1:11" s="14" customFormat="1" ht="197.25" customHeight="1">
      <c r="A124" s="490"/>
      <c r="B124" s="26" t="s">
        <v>285</v>
      </c>
      <c r="C124" s="6" t="s">
        <v>286</v>
      </c>
      <c r="D124" s="6" t="s">
        <v>287</v>
      </c>
      <c r="E124" s="6" t="s">
        <v>616</v>
      </c>
      <c r="F124" s="50" t="s">
        <v>535</v>
      </c>
      <c r="G124" s="66">
        <v>0.5</v>
      </c>
      <c r="H124" s="27">
        <v>1</v>
      </c>
      <c r="I124" s="6"/>
      <c r="J124" s="128"/>
      <c r="K124" s="6" t="s">
        <v>489</v>
      </c>
    </row>
    <row r="125" spans="1:11" s="14" customFormat="1" ht="96">
      <c r="A125" s="490"/>
      <c r="B125" s="478" t="s">
        <v>288</v>
      </c>
      <c r="C125" s="6" t="s">
        <v>289</v>
      </c>
      <c r="D125" s="6" t="s">
        <v>290</v>
      </c>
      <c r="E125" s="6">
        <v>0</v>
      </c>
      <c r="F125" s="6" t="s">
        <v>490</v>
      </c>
      <c r="G125" s="66">
        <v>0</v>
      </c>
      <c r="H125" s="66" t="s">
        <v>276</v>
      </c>
      <c r="I125" s="6"/>
      <c r="J125" s="128"/>
      <c r="K125" s="6" t="s">
        <v>491</v>
      </c>
    </row>
    <row r="126" spans="1:11" s="14" customFormat="1" ht="48">
      <c r="A126" s="490"/>
      <c r="B126" s="478"/>
      <c r="C126" s="6" t="s">
        <v>291</v>
      </c>
      <c r="D126" s="6" t="s">
        <v>292</v>
      </c>
      <c r="E126" s="6">
        <v>0</v>
      </c>
      <c r="F126" s="6" t="s">
        <v>431</v>
      </c>
      <c r="G126" s="66">
        <v>0</v>
      </c>
      <c r="H126" s="66" t="s">
        <v>276</v>
      </c>
      <c r="I126" s="94"/>
      <c r="J126" s="94"/>
      <c r="K126" s="6" t="s">
        <v>361</v>
      </c>
    </row>
    <row r="127" spans="1:11" s="14" customFormat="1" ht="353.25" customHeight="1">
      <c r="A127" s="490"/>
      <c r="B127" s="6" t="s">
        <v>359</v>
      </c>
      <c r="C127" s="6" t="s">
        <v>428</v>
      </c>
      <c r="D127" s="6" t="s">
        <v>598</v>
      </c>
      <c r="E127" s="49" t="s">
        <v>706</v>
      </c>
      <c r="F127" s="49" t="s">
        <v>666</v>
      </c>
      <c r="G127" s="66">
        <v>0</v>
      </c>
      <c r="H127" s="66" t="s">
        <v>429</v>
      </c>
      <c r="I127" s="6"/>
      <c r="J127" s="128"/>
      <c r="K127" s="6" t="s">
        <v>360</v>
      </c>
    </row>
    <row r="128" spans="1:11" ht="48" customHeight="1">
      <c r="A128" s="490"/>
      <c r="B128" s="6" t="s">
        <v>66</v>
      </c>
      <c r="C128" s="6" t="s">
        <v>67</v>
      </c>
      <c r="D128" s="6" t="s">
        <v>68</v>
      </c>
      <c r="E128" s="42">
        <v>0.7</v>
      </c>
      <c r="F128" s="6" t="s">
        <v>594</v>
      </c>
      <c r="G128" s="66">
        <v>0</v>
      </c>
      <c r="H128" s="27">
        <v>0.7</v>
      </c>
      <c r="I128" s="6"/>
      <c r="J128" s="128"/>
      <c r="K128" s="6" t="s">
        <v>69</v>
      </c>
    </row>
    <row r="129" spans="1:11" ht="57" customHeight="1">
      <c r="A129" s="490"/>
      <c r="B129" s="6" t="s">
        <v>70</v>
      </c>
      <c r="C129" s="6" t="s">
        <v>71</v>
      </c>
      <c r="D129" s="6" t="s">
        <v>72</v>
      </c>
      <c r="E129" s="42">
        <v>1</v>
      </c>
      <c r="F129" s="6" t="s">
        <v>595</v>
      </c>
      <c r="G129" s="66">
        <v>0</v>
      </c>
      <c r="H129" s="27">
        <v>1</v>
      </c>
      <c r="I129" s="6"/>
      <c r="J129" s="128"/>
      <c r="K129" s="6" t="s">
        <v>69</v>
      </c>
    </row>
    <row r="130" spans="1:11" s="8" customFormat="1" ht="36" customHeight="1">
      <c r="A130" s="481" t="s">
        <v>483</v>
      </c>
      <c r="B130" s="482"/>
      <c r="C130" s="482"/>
      <c r="D130" s="482"/>
      <c r="E130" s="482"/>
      <c r="F130" s="482"/>
      <c r="G130" s="482"/>
      <c r="H130" s="482"/>
      <c r="I130" s="482"/>
      <c r="J130" s="482"/>
      <c r="K130" s="482"/>
    </row>
    <row r="131" spans="1:11" ht="25.5" customHeight="1">
      <c r="A131" s="479" t="s">
        <v>294</v>
      </c>
      <c r="B131" s="479"/>
      <c r="C131" s="479"/>
      <c r="D131" s="479"/>
      <c r="E131" s="479"/>
      <c r="F131" s="479"/>
      <c r="G131" s="479"/>
      <c r="H131" s="479"/>
      <c r="I131" s="479"/>
      <c r="J131" s="479"/>
      <c r="K131" s="479"/>
    </row>
    <row r="132" spans="1:11" ht="48.75" customHeight="1">
      <c r="A132" s="483" t="s">
        <v>522</v>
      </c>
      <c r="B132" s="483"/>
      <c r="C132" s="483"/>
      <c r="D132" s="483"/>
      <c r="E132" s="483"/>
      <c r="F132" s="483"/>
      <c r="G132" s="483"/>
      <c r="H132" s="483"/>
      <c r="I132" s="483"/>
      <c r="J132" s="483"/>
      <c r="K132" s="483"/>
    </row>
    <row r="133" spans="1:11" s="2" customFormat="1" ht="35.25" customHeight="1">
      <c r="A133" s="46" t="s">
        <v>477</v>
      </c>
      <c r="B133" s="453" t="s">
        <v>479</v>
      </c>
      <c r="C133" s="453" t="s">
        <v>514</v>
      </c>
      <c r="D133" s="453" t="s">
        <v>3</v>
      </c>
      <c r="E133" s="453" t="s">
        <v>528</v>
      </c>
      <c r="F133" s="453"/>
      <c r="G133" s="453" t="s">
        <v>515</v>
      </c>
      <c r="H133" s="453"/>
      <c r="I133" s="453"/>
      <c r="J133" s="124"/>
      <c r="K133" s="453" t="s">
        <v>394</v>
      </c>
    </row>
    <row r="134" spans="1:11" s="2" customFormat="1" ht="36">
      <c r="A134" s="46" t="s">
        <v>478</v>
      </c>
      <c r="B134" s="453"/>
      <c r="C134" s="453"/>
      <c r="D134" s="453"/>
      <c r="E134" s="48" t="s">
        <v>392</v>
      </c>
      <c r="F134" s="48" t="s">
        <v>391</v>
      </c>
      <c r="G134" s="3" t="s">
        <v>516</v>
      </c>
      <c r="H134" s="3" t="s">
        <v>517</v>
      </c>
      <c r="I134" s="3" t="s">
        <v>396</v>
      </c>
      <c r="J134" s="3"/>
      <c r="K134" s="453"/>
    </row>
    <row r="135" spans="1:11" s="44" customFormat="1" ht="228.75" customHeight="1">
      <c r="A135" s="458" t="s">
        <v>84</v>
      </c>
      <c r="B135" s="460" t="s">
        <v>295</v>
      </c>
      <c r="C135" s="460" t="s">
        <v>385</v>
      </c>
      <c r="D135" s="460" t="s">
        <v>599</v>
      </c>
      <c r="E135" s="460" t="s">
        <v>435</v>
      </c>
      <c r="F135" s="50" t="s">
        <v>601</v>
      </c>
      <c r="G135" s="459">
        <v>0</v>
      </c>
      <c r="H135" s="486">
        <v>1</v>
      </c>
      <c r="I135" s="470"/>
      <c r="J135" s="135"/>
      <c r="K135" s="460" t="s">
        <v>600</v>
      </c>
    </row>
    <row r="136" spans="1:11" s="44" customFormat="1" ht="193.5" customHeight="1">
      <c r="A136" s="458"/>
      <c r="B136" s="460"/>
      <c r="C136" s="460"/>
      <c r="D136" s="460"/>
      <c r="E136" s="460"/>
      <c r="F136" s="67" t="s">
        <v>602</v>
      </c>
      <c r="G136" s="459"/>
      <c r="H136" s="486"/>
      <c r="I136" s="470"/>
      <c r="J136" s="135"/>
      <c r="K136" s="460"/>
    </row>
    <row r="137" spans="1:11" s="44" customFormat="1" ht="60">
      <c r="A137" s="480"/>
      <c r="B137" s="485" t="s">
        <v>296</v>
      </c>
      <c r="C137" s="50" t="s">
        <v>523</v>
      </c>
      <c r="D137" s="4" t="s">
        <v>297</v>
      </c>
      <c r="E137" s="4" t="s">
        <v>436</v>
      </c>
      <c r="F137" s="50" t="s">
        <v>603</v>
      </c>
      <c r="G137" s="58">
        <v>0</v>
      </c>
      <c r="H137" s="68">
        <v>1</v>
      </c>
      <c r="I137" s="4"/>
      <c r="J137" s="4"/>
      <c r="K137" s="4" t="s">
        <v>298</v>
      </c>
    </row>
    <row r="138" spans="1:11" s="44" customFormat="1" ht="119.25" customHeight="1">
      <c r="A138" s="480"/>
      <c r="B138" s="485"/>
      <c r="C138" s="50" t="s">
        <v>386</v>
      </c>
      <c r="D138" s="4" t="s">
        <v>390</v>
      </c>
      <c r="E138" s="4" t="s">
        <v>524</v>
      </c>
      <c r="F138" s="50" t="s">
        <v>525</v>
      </c>
      <c r="G138" s="58">
        <v>0</v>
      </c>
      <c r="H138" s="68">
        <v>1</v>
      </c>
      <c r="I138" s="4"/>
      <c r="J138" s="4"/>
      <c r="K138" s="4" t="s">
        <v>299</v>
      </c>
    </row>
    <row r="139" spans="1:11" s="44" customFormat="1" ht="185.25" customHeight="1">
      <c r="A139" s="480"/>
      <c r="B139" s="454" t="s">
        <v>300</v>
      </c>
      <c r="C139" s="454" t="s">
        <v>387</v>
      </c>
      <c r="D139" s="454" t="s">
        <v>301</v>
      </c>
      <c r="E139" s="454" t="s">
        <v>604</v>
      </c>
      <c r="F139" s="50" t="s">
        <v>696</v>
      </c>
      <c r="G139" s="454">
        <v>0</v>
      </c>
      <c r="H139" s="454">
        <v>1</v>
      </c>
      <c r="I139" s="454"/>
      <c r="J139" s="125"/>
      <c r="K139" s="454" t="s">
        <v>302</v>
      </c>
    </row>
    <row r="140" spans="1:11" s="44" customFormat="1" ht="260.25" customHeight="1">
      <c r="A140" s="480"/>
      <c r="B140" s="475"/>
      <c r="C140" s="475"/>
      <c r="D140" s="475"/>
      <c r="E140" s="475"/>
      <c r="F140" s="50" t="s">
        <v>667</v>
      </c>
      <c r="G140" s="475"/>
      <c r="H140" s="475"/>
      <c r="I140" s="475"/>
      <c r="J140" s="130"/>
      <c r="K140" s="475"/>
    </row>
    <row r="141" spans="1:11" s="44" customFormat="1" ht="84">
      <c r="A141" s="480"/>
      <c r="B141" s="454" t="s">
        <v>303</v>
      </c>
      <c r="C141" s="4" t="s">
        <v>304</v>
      </c>
      <c r="D141" s="4" t="s">
        <v>305</v>
      </c>
      <c r="E141" s="4" t="s">
        <v>417</v>
      </c>
      <c r="F141" s="4" t="s">
        <v>433</v>
      </c>
      <c r="G141" s="69">
        <v>0</v>
      </c>
      <c r="H141" s="54"/>
      <c r="I141" s="54"/>
      <c r="J141" s="54"/>
      <c r="K141" s="4" t="s">
        <v>606</v>
      </c>
    </row>
    <row r="142" spans="1:11" s="44" customFormat="1" ht="57.75" customHeight="1">
      <c r="A142" s="480"/>
      <c r="B142" s="454"/>
      <c r="C142" s="4" t="s">
        <v>389</v>
      </c>
      <c r="D142" s="4" t="s">
        <v>388</v>
      </c>
      <c r="E142" s="4" t="s">
        <v>417</v>
      </c>
      <c r="F142" s="4" t="s">
        <v>668</v>
      </c>
      <c r="G142" s="69"/>
      <c r="H142" s="54"/>
      <c r="I142" s="54"/>
      <c r="J142" s="54"/>
      <c r="K142" s="4" t="s">
        <v>308</v>
      </c>
    </row>
    <row r="143" spans="1:11" s="44" customFormat="1" ht="48">
      <c r="A143" s="480"/>
      <c r="B143" s="454"/>
      <c r="C143" s="4" t="s">
        <v>306</v>
      </c>
      <c r="D143" s="4" t="s">
        <v>307</v>
      </c>
      <c r="E143" s="4" t="s">
        <v>425</v>
      </c>
      <c r="F143" s="4" t="s">
        <v>669</v>
      </c>
      <c r="G143" s="58">
        <v>0</v>
      </c>
      <c r="H143" s="68">
        <v>1</v>
      </c>
      <c r="I143" s="4"/>
      <c r="J143" s="4"/>
      <c r="K143" s="4" t="s">
        <v>607</v>
      </c>
    </row>
    <row r="144" spans="1:11" s="44" customFormat="1" ht="72">
      <c r="A144" s="480"/>
      <c r="B144" s="475"/>
      <c r="C144" s="4" t="s">
        <v>697</v>
      </c>
      <c r="D144" s="4" t="s">
        <v>307</v>
      </c>
      <c r="E144" s="4" t="s">
        <v>425</v>
      </c>
      <c r="F144" s="4" t="s">
        <v>628</v>
      </c>
      <c r="G144" s="58">
        <v>0</v>
      </c>
      <c r="H144" s="68">
        <v>1</v>
      </c>
      <c r="I144" s="4"/>
      <c r="J144" s="4"/>
      <c r="K144" s="4" t="s">
        <v>607</v>
      </c>
    </row>
    <row r="145" spans="1:11" s="8" customFormat="1" ht="72">
      <c r="A145" s="480"/>
      <c r="B145" s="4" t="s">
        <v>309</v>
      </c>
      <c r="C145" s="4" t="s">
        <v>310</v>
      </c>
      <c r="D145" s="4" t="s">
        <v>311</v>
      </c>
      <c r="E145" s="4" t="s">
        <v>413</v>
      </c>
      <c r="F145" s="4" t="s">
        <v>434</v>
      </c>
      <c r="G145" s="58">
        <v>0</v>
      </c>
      <c r="H145" s="68">
        <v>1</v>
      </c>
      <c r="I145" s="4"/>
      <c r="J145" s="4"/>
      <c r="K145" s="4" t="s">
        <v>312</v>
      </c>
    </row>
    <row r="146" spans="1:11" s="8" customFormat="1" ht="48">
      <c r="A146" s="516" t="s">
        <v>84</v>
      </c>
      <c r="B146" s="454" t="s">
        <v>313</v>
      </c>
      <c r="C146" s="6" t="s">
        <v>314</v>
      </c>
      <c r="D146" s="4" t="s">
        <v>315</v>
      </c>
      <c r="E146" s="4">
        <v>1</v>
      </c>
      <c r="F146" s="4" t="s">
        <v>437</v>
      </c>
      <c r="G146" s="58">
        <v>0</v>
      </c>
      <c r="H146" s="58">
        <v>1</v>
      </c>
      <c r="I146" s="58"/>
      <c r="J146" s="134"/>
      <c r="K146" s="4" t="s">
        <v>316</v>
      </c>
    </row>
    <row r="147" spans="1:11" s="8" customFormat="1" ht="48" customHeight="1">
      <c r="A147" s="517"/>
      <c r="B147" s="463"/>
      <c r="C147" s="4" t="s">
        <v>317</v>
      </c>
      <c r="D147" s="4" t="s">
        <v>318</v>
      </c>
      <c r="E147" s="4" t="s">
        <v>422</v>
      </c>
      <c r="F147" s="4" t="s">
        <v>698</v>
      </c>
      <c r="G147" s="58">
        <v>0</v>
      </c>
      <c r="H147" s="68">
        <v>1</v>
      </c>
      <c r="I147" s="68"/>
      <c r="J147" s="132"/>
      <c r="K147" s="4" t="s">
        <v>319</v>
      </c>
    </row>
    <row r="148" spans="1:11" s="8" customFormat="1" ht="45" customHeight="1">
      <c r="A148" s="517"/>
      <c r="B148" s="463"/>
      <c r="C148" s="4" t="s">
        <v>320</v>
      </c>
      <c r="D148" s="4" t="s">
        <v>321</v>
      </c>
      <c r="E148" s="4">
        <v>1</v>
      </c>
      <c r="F148" s="4" t="s">
        <v>437</v>
      </c>
      <c r="G148" s="58">
        <v>0</v>
      </c>
      <c r="H148" s="58">
        <v>1</v>
      </c>
      <c r="I148" s="58"/>
      <c r="J148" s="134"/>
      <c r="K148" s="4" t="s">
        <v>322</v>
      </c>
    </row>
    <row r="149" spans="1:11" s="8" customFormat="1" ht="30.75" customHeight="1">
      <c r="A149" s="517"/>
      <c r="B149" s="463"/>
      <c r="C149" s="50" t="s">
        <v>323</v>
      </c>
      <c r="D149" s="50" t="s">
        <v>324</v>
      </c>
      <c r="E149" s="50">
        <v>1</v>
      </c>
      <c r="F149" s="4" t="s">
        <v>437</v>
      </c>
      <c r="G149" s="58">
        <v>0</v>
      </c>
      <c r="H149" s="58">
        <v>1</v>
      </c>
      <c r="I149" s="58"/>
      <c r="J149" s="134"/>
      <c r="K149" s="4" t="s">
        <v>325</v>
      </c>
    </row>
    <row r="150" spans="1:11" s="8" customFormat="1" ht="50.25" customHeight="1">
      <c r="A150" s="517"/>
      <c r="B150" s="475"/>
      <c r="C150" s="6" t="s">
        <v>71</v>
      </c>
      <c r="D150" s="6" t="s">
        <v>72</v>
      </c>
      <c r="E150" s="42">
        <v>1</v>
      </c>
      <c r="F150" s="50" t="s">
        <v>605</v>
      </c>
      <c r="G150" s="66">
        <v>0</v>
      </c>
      <c r="H150" s="27">
        <v>1</v>
      </c>
      <c r="I150" s="27"/>
      <c r="J150" s="27"/>
      <c r="K150" s="49" t="s">
        <v>69</v>
      </c>
    </row>
    <row r="151" spans="1:208" s="45" customFormat="1" ht="55.5" customHeight="1">
      <c r="A151" s="517"/>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479" t="s">
        <v>205</v>
      </c>
      <c r="B152" s="479"/>
      <c r="C152" s="479"/>
      <c r="D152" s="479"/>
      <c r="E152" s="479"/>
      <c r="F152" s="479"/>
      <c r="G152" s="479"/>
      <c r="H152" s="479"/>
      <c r="I152" s="479"/>
      <c r="J152" s="479"/>
      <c r="K152" s="479"/>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454" t="s">
        <v>526</v>
      </c>
      <c r="B153" s="454"/>
      <c r="C153" s="454"/>
      <c r="D153" s="454"/>
      <c r="E153" s="454"/>
      <c r="F153" s="454"/>
      <c r="G153" s="454"/>
      <c r="H153" s="454"/>
      <c r="I153" s="454"/>
      <c r="J153" s="454"/>
      <c r="K153" s="45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453" t="s">
        <v>479</v>
      </c>
      <c r="C154" s="453" t="s">
        <v>514</v>
      </c>
      <c r="D154" s="453" t="s">
        <v>3</v>
      </c>
      <c r="E154" s="453" t="s">
        <v>528</v>
      </c>
      <c r="F154" s="453"/>
      <c r="G154" s="453" t="s">
        <v>515</v>
      </c>
      <c r="H154" s="453"/>
      <c r="I154" s="453"/>
      <c r="J154" s="124"/>
      <c r="K154" s="453" t="s">
        <v>394</v>
      </c>
    </row>
    <row r="155" spans="1:11" s="2" customFormat="1" ht="36">
      <c r="A155" s="75" t="s">
        <v>478</v>
      </c>
      <c r="B155" s="453"/>
      <c r="C155" s="453"/>
      <c r="D155" s="453"/>
      <c r="E155" s="48" t="s">
        <v>392</v>
      </c>
      <c r="F155" s="48" t="s">
        <v>391</v>
      </c>
      <c r="G155" s="3" t="s">
        <v>516</v>
      </c>
      <c r="H155" s="3" t="s">
        <v>517</v>
      </c>
      <c r="I155" s="3" t="s">
        <v>396</v>
      </c>
      <c r="J155" s="3"/>
      <c r="K155" s="453"/>
    </row>
    <row r="156" spans="1:212" s="14" customFormat="1" ht="85.5" customHeight="1">
      <c r="A156" s="462"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463"/>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463"/>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463"/>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463"/>
      <c r="B160" s="50" t="s">
        <v>162</v>
      </c>
      <c r="C160" s="50" t="s">
        <v>163</v>
      </c>
      <c r="D160" s="4" t="s">
        <v>164</v>
      </c>
      <c r="E160" s="70" t="s">
        <v>441</v>
      </c>
      <c r="F160" s="49" t="s">
        <v>466</v>
      </c>
      <c r="G160" s="58">
        <v>0</v>
      </c>
      <c r="H160" s="68">
        <v>1</v>
      </c>
      <c r="I160" s="20"/>
      <c r="J160" s="131"/>
      <c r="K160" s="49" t="s">
        <v>158</v>
      </c>
    </row>
    <row r="161" spans="1:11" ht="108">
      <c r="A161" s="463"/>
      <c r="B161" s="71" t="s">
        <v>165</v>
      </c>
      <c r="C161" s="72" t="s">
        <v>166</v>
      </c>
      <c r="D161" s="4" t="s">
        <v>167</v>
      </c>
      <c r="E161" s="58">
        <v>3</v>
      </c>
      <c r="F161" s="49" t="s">
        <v>608</v>
      </c>
      <c r="G161" s="58">
        <v>0</v>
      </c>
      <c r="H161" s="58">
        <v>3</v>
      </c>
      <c r="I161" s="20"/>
      <c r="J161" s="131"/>
      <c r="K161" s="55" t="s">
        <v>168</v>
      </c>
    </row>
    <row r="162" spans="1:11" ht="84">
      <c r="A162" s="463"/>
      <c r="B162" s="71" t="s">
        <v>169</v>
      </c>
      <c r="C162" s="72" t="s">
        <v>170</v>
      </c>
      <c r="D162" s="4" t="s">
        <v>171</v>
      </c>
      <c r="E162" s="58">
        <v>1</v>
      </c>
      <c r="F162" s="49" t="s">
        <v>442</v>
      </c>
      <c r="G162" s="58">
        <v>0</v>
      </c>
      <c r="H162" s="58">
        <v>1</v>
      </c>
      <c r="I162" s="20"/>
      <c r="J162" s="131"/>
      <c r="K162" s="55" t="s">
        <v>103</v>
      </c>
    </row>
    <row r="163" spans="1:11" ht="108">
      <c r="A163" s="478" t="s">
        <v>439</v>
      </c>
      <c r="B163" s="73" t="s">
        <v>341</v>
      </c>
      <c r="C163" s="18" t="s">
        <v>172</v>
      </c>
      <c r="D163" s="4" t="s">
        <v>173</v>
      </c>
      <c r="E163" s="58">
        <v>1</v>
      </c>
      <c r="F163" s="20" t="s">
        <v>512</v>
      </c>
      <c r="G163" s="58">
        <v>0</v>
      </c>
      <c r="H163" s="58">
        <v>1</v>
      </c>
      <c r="I163" s="98"/>
      <c r="J163" s="98"/>
      <c r="K163" s="55" t="s">
        <v>174</v>
      </c>
    </row>
    <row r="164" spans="1:212" ht="56.25" customHeight="1">
      <c r="A164" s="478"/>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478"/>
      <c r="B165" s="49" t="s">
        <v>617</v>
      </c>
      <c r="C165" s="50" t="s">
        <v>618</v>
      </c>
      <c r="D165" s="4" t="s">
        <v>177</v>
      </c>
      <c r="E165" s="4">
        <v>1</v>
      </c>
      <c r="F165" s="50" t="s">
        <v>622</v>
      </c>
      <c r="G165" s="58">
        <v>0</v>
      </c>
      <c r="H165" s="58">
        <v>1</v>
      </c>
      <c r="I165" s="98"/>
      <c r="J165" s="98"/>
      <c r="K165" s="55" t="s">
        <v>178</v>
      </c>
    </row>
    <row r="166" spans="1:11" ht="216" customHeight="1">
      <c r="A166" s="478"/>
      <c r="B166" s="488" t="s">
        <v>179</v>
      </c>
      <c r="C166" s="487" t="s">
        <v>180</v>
      </c>
      <c r="D166" s="4" t="s">
        <v>176</v>
      </c>
      <c r="E166" s="4" t="s">
        <v>620</v>
      </c>
      <c r="F166" s="120" t="s">
        <v>699</v>
      </c>
      <c r="G166" s="58">
        <v>0</v>
      </c>
      <c r="H166" s="68">
        <v>1</v>
      </c>
      <c r="I166" s="50"/>
      <c r="J166" s="125"/>
      <c r="K166" s="55" t="s">
        <v>621</v>
      </c>
    </row>
    <row r="167" spans="1:11" ht="132.75" customHeight="1">
      <c r="A167" s="478"/>
      <c r="B167" s="488"/>
      <c r="C167" s="487"/>
      <c r="D167" s="4" t="s">
        <v>176</v>
      </c>
      <c r="E167" s="4" t="s">
        <v>510</v>
      </c>
      <c r="F167" s="120" t="s">
        <v>619</v>
      </c>
      <c r="G167" s="58">
        <v>0</v>
      </c>
      <c r="H167" s="68">
        <v>1</v>
      </c>
      <c r="I167" s="50"/>
      <c r="J167" s="125"/>
      <c r="K167" s="55" t="s">
        <v>621</v>
      </c>
    </row>
    <row r="168" spans="1:11" ht="120">
      <c r="A168" s="478"/>
      <c r="B168" s="74" t="s">
        <v>181</v>
      </c>
      <c r="C168" s="50" t="s">
        <v>182</v>
      </c>
      <c r="D168" s="4" t="s">
        <v>507</v>
      </c>
      <c r="E168" s="4">
        <v>1</v>
      </c>
      <c r="F168" s="49" t="s">
        <v>509</v>
      </c>
      <c r="G168" s="58">
        <v>0</v>
      </c>
      <c r="H168" s="58">
        <v>1</v>
      </c>
      <c r="I168" s="98"/>
      <c r="J168" s="98"/>
      <c r="K168" s="55" t="s">
        <v>508</v>
      </c>
    </row>
    <row r="169" spans="1:11" ht="108">
      <c r="A169" s="478"/>
      <c r="B169" s="50" t="s">
        <v>183</v>
      </c>
      <c r="C169" s="50" t="s">
        <v>184</v>
      </c>
      <c r="D169" s="4" t="s">
        <v>176</v>
      </c>
      <c r="E169" s="4" t="s">
        <v>419</v>
      </c>
      <c r="F169" s="49" t="s">
        <v>444</v>
      </c>
      <c r="G169" s="58">
        <v>0</v>
      </c>
      <c r="H169" s="68" t="s">
        <v>510</v>
      </c>
      <c r="I169" s="49"/>
      <c r="J169" s="126"/>
      <c r="K169" s="55" t="s">
        <v>174</v>
      </c>
    </row>
    <row r="170" spans="1:11" ht="48">
      <c r="A170" s="478"/>
      <c r="B170" s="50" t="s">
        <v>185</v>
      </c>
      <c r="C170" s="50" t="s">
        <v>186</v>
      </c>
      <c r="D170" s="50" t="s">
        <v>187</v>
      </c>
      <c r="E170" s="50">
        <v>1</v>
      </c>
      <c r="F170" s="49" t="s">
        <v>700</v>
      </c>
      <c r="G170" s="58">
        <v>0</v>
      </c>
      <c r="H170" s="58">
        <v>1</v>
      </c>
      <c r="I170" s="98"/>
      <c r="J170" s="98"/>
      <c r="K170" s="55" t="s">
        <v>174</v>
      </c>
    </row>
    <row r="171" spans="1:11" ht="48">
      <c r="A171" s="478"/>
      <c r="B171" s="50" t="s">
        <v>188</v>
      </c>
      <c r="C171" s="49" t="s">
        <v>189</v>
      </c>
      <c r="D171" s="50" t="s">
        <v>190</v>
      </c>
      <c r="E171" s="50" t="s">
        <v>436</v>
      </c>
      <c r="F171" s="49" t="s">
        <v>445</v>
      </c>
      <c r="G171" s="58">
        <v>0</v>
      </c>
      <c r="H171" s="50" t="s">
        <v>436</v>
      </c>
      <c r="I171" s="49"/>
      <c r="J171" s="126"/>
      <c r="K171" s="55" t="s">
        <v>174</v>
      </c>
    </row>
    <row r="172" spans="1:11" ht="36">
      <c r="A172" s="478"/>
      <c r="B172" s="50" t="s">
        <v>191</v>
      </c>
      <c r="C172" s="50" t="s">
        <v>192</v>
      </c>
      <c r="D172" s="71" t="s">
        <v>193</v>
      </c>
      <c r="E172" s="71">
        <v>1</v>
      </c>
      <c r="F172" s="49" t="s">
        <v>447</v>
      </c>
      <c r="G172" s="58">
        <v>0</v>
      </c>
      <c r="H172" s="58">
        <v>1</v>
      </c>
      <c r="I172" s="49"/>
      <c r="J172" s="126"/>
      <c r="K172" s="55" t="s">
        <v>174</v>
      </c>
    </row>
    <row r="173" spans="1:11" ht="48">
      <c r="A173" s="478"/>
      <c r="B173" s="50" t="s">
        <v>194</v>
      </c>
      <c r="C173" s="50" t="s">
        <v>195</v>
      </c>
      <c r="D173" s="49" t="s">
        <v>196</v>
      </c>
      <c r="E173" s="49">
        <v>1</v>
      </c>
      <c r="F173" s="74" t="s">
        <v>609</v>
      </c>
      <c r="G173" s="20">
        <v>0</v>
      </c>
      <c r="H173" s="20">
        <v>1</v>
      </c>
      <c r="I173" s="49"/>
      <c r="J173" s="126"/>
      <c r="K173" s="55" t="s">
        <v>174</v>
      </c>
    </row>
    <row r="174" spans="1:11" ht="36">
      <c r="A174" s="478" t="s">
        <v>197</v>
      </c>
      <c r="B174" s="26" t="s">
        <v>198</v>
      </c>
      <c r="C174" s="52" t="s">
        <v>199</v>
      </c>
      <c r="D174" s="53" t="s">
        <v>200</v>
      </c>
      <c r="E174" s="53" t="s">
        <v>572</v>
      </c>
      <c r="F174" s="97"/>
      <c r="G174" s="99">
        <v>0</v>
      </c>
      <c r="H174" s="96">
        <v>1</v>
      </c>
      <c r="I174" s="99"/>
      <c r="J174" s="131"/>
      <c r="K174" s="55" t="s">
        <v>201</v>
      </c>
    </row>
    <row r="175" spans="1:11" ht="60">
      <c r="A175" s="463"/>
      <c r="B175" s="52" t="s">
        <v>202</v>
      </c>
      <c r="C175" s="52" t="s">
        <v>203</v>
      </c>
      <c r="D175" s="52" t="s">
        <v>176</v>
      </c>
      <c r="E175" s="99" t="s">
        <v>422</v>
      </c>
      <c r="F175" s="56" t="s">
        <v>467</v>
      </c>
      <c r="G175" s="99">
        <v>0</v>
      </c>
      <c r="H175" s="19">
        <v>1</v>
      </c>
      <c r="I175" s="98"/>
      <c r="J175" s="98"/>
      <c r="K175" s="55" t="s">
        <v>168</v>
      </c>
    </row>
    <row r="176" spans="1:11" ht="72">
      <c r="A176" s="463"/>
      <c r="B176" s="72" t="s">
        <v>268</v>
      </c>
      <c r="C176" s="72" t="s">
        <v>271</v>
      </c>
      <c r="D176" s="52" t="s">
        <v>269</v>
      </c>
      <c r="E176" s="52" t="s">
        <v>573</v>
      </c>
      <c r="F176" s="97"/>
      <c r="G176" s="99">
        <v>0</v>
      </c>
      <c r="H176" s="19">
        <v>1</v>
      </c>
      <c r="I176" s="99"/>
      <c r="J176" s="131"/>
      <c r="K176" s="55" t="s">
        <v>204</v>
      </c>
    </row>
    <row r="177" spans="1:11" ht="36">
      <c r="A177" s="463"/>
      <c r="B177" s="53" t="s">
        <v>66</v>
      </c>
      <c r="C177" s="59" t="s">
        <v>67</v>
      </c>
      <c r="D177" s="59" t="s">
        <v>68</v>
      </c>
      <c r="E177" s="42">
        <v>0.8</v>
      </c>
      <c r="F177" s="4" t="s">
        <v>446</v>
      </c>
      <c r="G177" s="66">
        <v>0</v>
      </c>
      <c r="H177" s="27">
        <v>1</v>
      </c>
      <c r="I177" s="27"/>
      <c r="J177" s="27"/>
      <c r="K177" s="53" t="s">
        <v>69</v>
      </c>
    </row>
    <row r="178" spans="1:11" ht="72">
      <c r="A178" s="463"/>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467" t="s">
        <v>86</v>
      </c>
      <c r="B180" s="467"/>
      <c r="C180" s="467"/>
      <c r="D180" s="467"/>
      <c r="E180" s="467"/>
      <c r="F180" s="467"/>
      <c r="G180" s="467"/>
      <c r="H180" s="467"/>
      <c r="I180" s="467"/>
      <c r="J180" s="467"/>
      <c r="K180" s="467"/>
    </row>
    <row r="181" spans="1:11" ht="24" customHeight="1">
      <c r="A181" s="477" t="s">
        <v>87</v>
      </c>
      <c r="B181" s="477"/>
      <c r="C181" s="477"/>
      <c r="D181" s="477"/>
      <c r="E181" s="477"/>
      <c r="F181" s="477"/>
      <c r="G181" s="477"/>
      <c r="H181" s="477"/>
      <c r="I181" s="477"/>
      <c r="J181" s="477"/>
      <c r="K181" s="477"/>
    </row>
    <row r="182" spans="1:11" s="2" customFormat="1" ht="35.25" customHeight="1">
      <c r="A182" s="75" t="s">
        <v>477</v>
      </c>
      <c r="B182" s="453" t="s">
        <v>479</v>
      </c>
      <c r="C182" s="453" t="s">
        <v>514</v>
      </c>
      <c r="D182" s="453" t="s">
        <v>3</v>
      </c>
      <c r="E182" s="453" t="s">
        <v>528</v>
      </c>
      <c r="F182" s="453"/>
      <c r="G182" s="453" t="s">
        <v>515</v>
      </c>
      <c r="H182" s="453"/>
      <c r="I182" s="453"/>
      <c r="J182" s="124"/>
      <c r="K182" s="453" t="s">
        <v>394</v>
      </c>
    </row>
    <row r="183" spans="1:11" s="2" customFormat="1" ht="36">
      <c r="A183" s="75" t="s">
        <v>478</v>
      </c>
      <c r="B183" s="453"/>
      <c r="C183" s="453"/>
      <c r="D183" s="453"/>
      <c r="E183" s="48" t="s">
        <v>392</v>
      </c>
      <c r="F183" s="48" t="s">
        <v>391</v>
      </c>
      <c r="G183" s="3" t="s">
        <v>516</v>
      </c>
      <c r="H183" s="3" t="s">
        <v>517</v>
      </c>
      <c r="I183" s="3" t="s">
        <v>396</v>
      </c>
      <c r="J183" s="3"/>
      <c r="K183" s="453"/>
    </row>
    <row r="184" spans="1:11" ht="72">
      <c r="A184" s="468" t="s">
        <v>88</v>
      </c>
      <c r="B184" s="50" t="s">
        <v>89</v>
      </c>
      <c r="C184" s="50" t="s">
        <v>90</v>
      </c>
      <c r="D184" s="50" t="s">
        <v>116</v>
      </c>
      <c r="E184" s="82">
        <v>1</v>
      </c>
      <c r="F184" s="83" t="s">
        <v>473</v>
      </c>
      <c r="G184" s="19">
        <v>0</v>
      </c>
      <c r="H184" s="82">
        <v>1</v>
      </c>
      <c r="I184" s="32"/>
      <c r="J184" s="32"/>
      <c r="K184" s="100" t="s">
        <v>91</v>
      </c>
    </row>
    <row r="185" spans="1:11" ht="80.25" customHeight="1">
      <c r="A185" s="468"/>
      <c r="B185" s="50" t="s">
        <v>92</v>
      </c>
      <c r="C185" s="50" t="s">
        <v>93</v>
      </c>
      <c r="D185" s="50" t="s">
        <v>94</v>
      </c>
      <c r="E185" s="70" t="s">
        <v>537</v>
      </c>
      <c r="F185" s="84" t="s">
        <v>538</v>
      </c>
      <c r="G185" s="19">
        <v>0</v>
      </c>
      <c r="H185" s="82">
        <v>1</v>
      </c>
      <c r="I185" s="58"/>
      <c r="J185" s="134"/>
      <c r="K185" s="100" t="s">
        <v>539</v>
      </c>
    </row>
    <row r="186" spans="1:11" ht="88.5" customHeight="1">
      <c r="A186" s="468"/>
      <c r="B186" s="50" t="s">
        <v>95</v>
      </c>
      <c r="C186" s="50" t="s">
        <v>701</v>
      </c>
      <c r="D186" s="50" t="s">
        <v>96</v>
      </c>
      <c r="E186" s="70" t="s">
        <v>540</v>
      </c>
      <c r="F186" s="84" t="s">
        <v>702</v>
      </c>
      <c r="G186" s="19">
        <v>0.1</v>
      </c>
      <c r="H186" s="82">
        <v>1</v>
      </c>
      <c r="I186" s="4"/>
      <c r="J186" s="4"/>
      <c r="K186" s="50" t="s">
        <v>539</v>
      </c>
    </row>
    <row r="187" spans="1:11" ht="72">
      <c r="A187" s="468"/>
      <c r="B187" s="50" t="s">
        <v>97</v>
      </c>
      <c r="C187" s="50" t="s">
        <v>98</v>
      </c>
      <c r="D187" s="50" t="s">
        <v>99</v>
      </c>
      <c r="E187" s="70" t="s">
        <v>449</v>
      </c>
      <c r="F187" s="84" t="s">
        <v>703</v>
      </c>
      <c r="G187" s="19">
        <v>0</v>
      </c>
      <c r="H187" s="82">
        <v>1</v>
      </c>
      <c r="I187" s="32"/>
      <c r="J187" s="32"/>
      <c r="K187" s="50" t="s">
        <v>539</v>
      </c>
    </row>
    <row r="188" spans="1:11" ht="113.25" customHeight="1">
      <c r="A188" s="468"/>
      <c r="B188" s="50" t="s">
        <v>100</v>
      </c>
      <c r="C188" s="50" t="s">
        <v>101</v>
      </c>
      <c r="D188" s="50" t="s">
        <v>102</v>
      </c>
      <c r="E188" s="34" t="s">
        <v>541</v>
      </c>
      <c r="F188" s="85" t="s">
        <v>542</v>
      </c>
      <c r="G188" s="19">
        <v>0</v>
      </c>
      <c r="H188" s="82">
        <v>1</v>
      </c>
      <c r="I188" s="32"/>
      <c r="J188" s="32"/>
      <c r="K188" s="50" t="s">
        <v>103</v>
      </c>
    </row>
    <row r="189" spans="1:11" ht="120" customHeight="1">
      <c r="A189" s="468"/>
      <c r="B189" s="50" t="s">
        <v>104</v>
      </c>
      <c r="C189" s="50" t="s">
        <v>105</v>
      </c>
      <c r="D189" s="50" t="s">
        <v>117</v>
      </c>
      <c r="E189" s="34" t="s">
        <v>417</v>
      </c>
      <c r="F189" s="50" t="s">
        <v>543</v>
      </c>
      <c r="G189" s="19">
        <v>0</v>
      </c>
      <c r="H189" s="82">
        <v>1</v>
      </c>
      <c r="I189" s="34"/>
      <c r="J189" s="34"/>
      <c r="K189" s="50" t="s">
        <v>103</v>
      </c>
    </row>
    <row r="190" spans="1:11" ht="144" customHeight="1">
      <c r="A190" s="468"/>
      <c r="B190" s="50"/>
      <c r="C190" s="50" t="s">
        <v>106</v>
      </c>
      <c r="D190" s="50" t="s">
        <v>107</v>
      </c>
      <c r="E190" s="70" t="s">
        <v>544</v>
      </c>
      <c r="F190" s="119" t="s">
        <v>704</v>
      </c>
      <c r="G190" s="19">
        <v>0</v>
      </c>
      <c r="H190" s="82">
        <v>1</v>
      </c>
      <c r="I190" s="37"/>
      <c r="J190" s="37"/>
      <c r="K190" s="50" t="s">
        <v>330</v>
      </c>
    </row>
    <row r="191" spans="1:11" ht="128.25" customHeight="1">
      <c r="A191" s="468"/>
      <c r="B191" s="50" t="s">
        <v>108</v>
      </c>
      <c r="C191" s="50" t="s">
        <v>109</v>
      </c>
      <c r="D191" s="50" t="s">
        <v>110</v>
      </c>
      <c r="E191" s="34" t="s">
        <v>448</v>
      </c>
      <c r="F191" s="119" t="s">
        <v>549</v>
      </c>
      <c r="G191" s="19">
        <v>0</v>
      </c>
      <c r="H191" s="19">
        <v>0</v>
      </c>
      <c r="I191" s="84"/>
      <c r="J191" s="84"/>
      <c r="K191" s="50" t="s">
        <v>111</v>
      </c>
    </row>
    <row r="192" spans="1:11" s="8" customFormat="1" ht="148.5" customHeight="1">
      <c r="A192" s="468"/>
      <c r="B192" s="454" t="s">
        <v>112</v>
      </c>
      <c r="C192" s="454" t="s">
        <v>113</v>
      </c>
      <c r="D192" s="50" t="s">
        <v>114</v>
      </c>
      <c r="E192" s="66">
        <v>1</v>
      </c>
      <c r="F192" s="50" t="s">
        <v>705</v>
      </c>
      <c r="G192" s="19">
        <v>0</v>
      </c>
      <c r="H192" s="82">
        <v>1</v>
      </c>
      <c r="I192" s="38"/>
      <c r="J192" s="38"/>
      <c r="K192" s="49" t="s">
        <v>545</v>
      </c>
    </row>
    <row r="193" spans="1:11" s="8" customFormat="1" ht="132">
      <c r="A193" s="50"/>
      <c r="B193" s="454"/>
      <c r="C193" s="454"/>
      <c r="D193" s="50" t="s">
        <v>115</v>
      </c>
      <c r="E193" s="27">
        <v>1</v>
      </c>
      <c r="F193" s="86" t="s">
        <v>546</v>
      </c>
      <c r="G193" s="19">
        <v>0</v>
      </c>
      <c r="H193" s="82">
        <v>1</v>
      </c>
      <c r="I193" s="37"/>
      <c r="J193" s="37"/>
      <c r="K193" s="49" t="s">
        <v>474</v>
      </c>
    </row>
    <row r="194" spans="1:11" s="8" customFormat="1" ht="48" customHeight="1">
      <c r="A194" s="473"/>
      <c r="B194" s="53" t="s">
        <v>66</v>
      </c>
      <c r="C194" s="55" t="s">
        <v>67</v>
      </c>
      <c r="D194" s="59" t="s">
        <v>68</v>
      </c>
      <c r="E194" s="82">
        <v>1</v>
      </c>
      <c r="F194" s="86" t="s">
        <v>547</v>
      </c>
      <c r="G194" s="19">
        <v>0</v>
      </c>
      <c r="H194" s="82">
        <v>1</v>
      </c>
      <c r="I194" s="39"/>
      <c r="J194" s="39"/>
      <c r="K194" s="52" t="s">
        <v>103</v>
      </c>
    </row>
    <row r="195" spans="1:11" ht="60">
      <c r="A195" s="473"/>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467" t="s">
        <v>326</v>
      </c>
      <c r="B197" s="467"/>
      <c r="C197" s="467"/>
      <c r="D197" s="467"/>
      <c r="E197" s="467"/>
      <c r="F197" s="467"/>
      <c r="G197" s="467"/>
      <c r="H197" s="467"/>
      <c r="I197" s="467"/>
      <c r="J197" s="467"/>
      <c r="K197" s="467"/>
    </row>
    <row r="198" spans="1:11" s="2" customFormat="1" ht="35.25" customHeight="1">
      <c r="A198" s="46" t="s">
        <v>477</v>
      </c>
      <c r="B198" s="453" t="s">
        <v>479</v>
      </c>
      <c r="C198" s="453" t="s">
        <v>514</v>
      </c>
      <c r="D198" s="453" t="s">
        <v>3</v>
      </c>
      <c r="E198" s="453" t="s">
        <v>528</v>
      </c>
      <c r="F198" s="453"/>
      <c r="G198" s="453" t="s">
        <v>515</v>
      </c>
      <c r="H198" s="453"/>
      <c r="I198" s="453"/>
      <c r="J198" s="124"/>
      <c r="K198" s="453" t="s">
        <v>394</v>
      </c>
    </row>
    <row r="199" spans="1:11" s="2" customFormat="1" ht="36">
      <c r="A199" s="75" t="s">
        <v>478</v>
      </c>
      <c r="B199" s="453"/>
      <c r="C199" s="453"/>
      <c r="D199" s="453"/>
      <c r="E199" s="48" t="s">
        <v>392</v>
      </c>
      <c r="F199" s="48" t="s">
        <v>391</v>
      </c>
      <c r="G199" s="3" t="s">
        <v>516</v>
      </c>
      <c r="H199" s="3" t="s">
        <v>517</v>
      </c>
      <c r="I199" s="3" t="s">
        <v>396</v>
      </c>
      <c r="J199" s="3"/>
      <c r="K199" s="453"/>
    </row>
    <row r="200" spans="1:11" ht="54" customHeight="1">
      <c r="A200" s="471" t="s">
        <v>242</v>
      </c>
      <c r="B200" s="4" t="s">
        <v>74</v>
      </c>
      <c r="C200" s="52" t="s">
        <v>575</v>
      </c>
      <c r="D200" s="52" t="s">
        <v>576</v>
      </c>
      <c r="E200" s="99">
        <v>1</v>
      </c>
      <c r="F200" s="56" t="s">
        <v>577</v>
      </c>
      <c r="G200" s="99">
        <v>0</v>
      </c>
      <c r="H200" s="99">
        <v>1</v>
      </c>
      <c r="I200" s="99"/>
      <c r="J200" s="131"/>
      <c r="K200" s="54" t="s">
        <v>578</v>
      </c>
    </row>
    <row r="201" spans="1:11" ht="54" customHeight="1">
      <c r="A201" s="472"/>
      <c r="B201" s="52" t="s">
        <v>75</v>
      </c>
      <c r="C201" s="52" t="s">
        <v>118</v>
      </c>
      <c r="D201" s="52" t="s">
        <v>270</v>
      </c>
      <c r="E201" s="96" t="s">
        <v>579</v>
      </c>
      <c r="F201" s="52"/>
      <c r="G201" s="95">
        <v>0</v>
      </c>
      <c r="H201" s="96">
        <v>1</v>
      </c>
      <c r="I201" s="52"/>
      <c r="J201" s="125"/>
      <c r="K201" s="54" t="s">
        <v>578</v>
      </c>
    </row>
    <row r="202" spans="1:11" ht="70.5" customHeight="1">
      <c r="A202" s="472"/>
      <c r="B202" s="52" t="s">
        <v>76</v>
      </c>
      <c r="C202" s="52" t="s">
        <v>77</v>
      </c>
      <c r="D202" s="52" t="s">
        <v>580</v>
      </c>
      <c r="E202" s="96" t="s">
        <v>581</v>
      </c>
      <c r="F202" s="52" t="s">
        <v>582</v>
      </c>
      <c r="G202" s="95">
        <v>0</v>
      </c>
      <c r="H202" s="96">
        <v>1</v>
      </c>
      <c r="I202" s="52"/>
      <c r="J202" s="125"/>
      <c r="K202" s="54" t="s">
        <v>578</v>
      </c>
    </row>
    <row r="203" spans="1:11" ht="52.5" customHeight="1">
      <c r="A203" s="472"/>
      <c r="B203" s="454" t="s">
        <v>119</v>
      </c>
      <c r="C203" s="52" t="s">
        <v>79</v>
      </c>
      <c r="D203" s="52" t="s">
        <v>583</v>
      </c>
      <c r="E203" s="96" t="s">
        <v>584</v>
      </c>
      <c r="F203" s="52" t="s">
        <v>585</v>
      </c>
      <c r="G203" s="95">
        <v>0</v>
      </c>
      <c r="H203" s="96">
        <v>1</v>
      </c>
      <c r="I203" s="96"/>
      <c r="J203" s="132"/>
      <c r="K203" s="54" t="s">
        <v>78</v>
      </c>
    </row>
    <row r="204" spans="1:11" ht="96">
      <c r="A204" s="472"/>
      <c r="B204" s="463"/>
      <c r="C204" s="52" t="s">
        <v>344</v>
      </c>
      <c r="D204" s="52" t="s">
        <v>586</v>
      </c>
      <c r="E204" s="19">
        <f>1000/5000</f>
        <v>0.2</v>
      </c>
      <c r="F204" s="52" t="s">
        <v>587</v>
      </c>
      <c r="G204" s="96">
        <v>0.8</v>
      </c>
      <c r="H204" s="96">
        <v>1</v>
      </c>
      <c r="I204" s="96"/>
      <c r="J204" s="132"/>
      <c r="K204" s="54" t="s">
        <v>78</v>
      </c>
    </row>
    <row r="205" spans="1:11" ht="72">
      <c r="A205" s="472"/>
      <c r="B205" s="52" t="s">
        <v>80</v>
      </c>
      <c r="C205" s="52" t="s">
        <v>81</v>
      </c>
      <c r="D205" s="52" t="s">
        <v>590</v>
      </c>
      <c r="E205" s="96">
        <v>1</v>
      </c>
      <c r="F205" s="52"/>
      <c r="G205" s="95">
        <v>0</v>
      </c>
      <c r="H205" s="96">
        <v>1</v>
      </c>
      <c r="I205" s="96"/>
      <c r="J205" s="132"/>
      <c r="K205" s="54" t="s">
        <v>78</v>
      </c>
    </row>
    <row r="206" spans="1:11" ht="165.75" customHeight="1">
      <c r="A206" s="472"/>
      <c r="B206" s="52" t="s">
        <v>82</v>
      </c>
      <c r="C206" s="52" t="s">
        <v>83</v>
      </c>
      <c r="D206" s="52" t="s">
        <v>588</v>
      </c>
      <c r="E206" s="96">
        <v>1</v>
      </c>
      <c r="F206" s="52" t="s">
        <v>591</v>
      </c>
      <c r="G206" s="95">
        <v>0</v>
      </c>
      <c r="H206" s="96">
        <v>1</v>
      </c>
      <c r="I206" s="52"/>
      <c r="J206" s="125"/>
      <c r="K206" s="54" t="s">
        <v>578</v>
      </c>
    </row>
    <row r="207" spans="1:11" ht="64.5" customHeight="1">
      <c r="A207" s="472"/>
      <c r="B207" s="53" t="s">
        <v>66</v>
      </c>
      <c r="C207" s="59" t="s">
        <v>67</v>
      </c>
      <c r="D207" s="59" t="s">
        <v>68</v>
      </c>
      <c r="E207" s="27">
        <v>0.4</v>
      </c>
      <c r="F207" s="97" t="s">
        <v>589</v>
      </c>
      <c r="G207" s="66">
        <v>0</v>
      </c>
      <c r="H207" s="27">
        <v>1</v>
      </c>
      <c r="I207" s="27"/>
      <c r="J207" s="27"/>
      <c r="K207" s="53" t="s">
        <v>69</v>
      </c>
    </row>
    <row r="208" spans="1:11" ht="59.25" customHeight="1">
      <c r="A208" s="472"/>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489" t="s">
        <v>241</v>
      </c>
      <c r="B210" s="489"/>
      <c r="C210" s="489"/>
      <c r="D210" s="489"/>
      <c r="E210" s="489"/>
      <c r="F210" s="489"/>
      <c r="G210" s="489"/>
      <c r="H210" s="489"/>
      <c r="I210" s="489"/>
      <c r="J210" s="489"/>
      <c r="K210" s="489"/>
    </row>
    <row r="211" spans="1:11" ht="27" customHeight="1">
      <c r="A211" s="474" t="s">
        <v>331</v>
      </c>
      <c r="B211" s="474"/>
      <c r="C211" s="474"/>
      <c r="D211" s="474"/>
      <c r="E211" s="474"/>
      <c r="F211" s="474"/>
      <c r="G211" s="474"/>
      <c r="H211" s="474"/>
      <c r="I211" s="474"/>
      <c r="J211" s="474"/>
      <c r="K211" s="474"/>
    </row>
    <row r="212" spans="1:11" s="2" customFormat="1" ht="35.25" customHeight="1">
      <c r="A212" s="46" t="s">
        <v>477</v>
      </c>
      <c r="B212" s="453" t="s">
        <v>479</v>
      </c>
      <c r="C212" s="453" t="s">
        <v>514</v>
      </c>
      <c r="D212" s="453" t="s">
        <v>3</v>
      </c>
      <c r="E212" s="453" t="s">
        <v>528</v>
      </c>
      <c r="F212" s="453"/>
      <c r="G212" s="453" t="s">
        <v>515</v>
      </c>
      <c r="H212" s="453"/>
      <c r="I212" s="453"/>
      <c r="J212" s="124"/>
      <c r="K212" s="453" t="s">
        <v>394</v>
      </c>
    </row>
    <row r="213" spans="1:11" s="2" customFormat="1" ht="36">
      <c r="A213" s="46" t="s">
        <v>478</v>
      </c>
      <c r="B213" s="453"/>
      <c r="C213" s="453"/>
      <c r="D213" s="453"/>
      <c r="E213" s="48" t="s">
        <v>392</v>
      </c>
      <c r="F213" s="48" t="s">
        <v>391</v>
      </c>
      <c r="G213" s="3" t="s">
        <v>516</v>
      </c>
      <c r="H213" s="3" t="s">
        <v>517</v>
      </c>
      <c r="I213" s="3" t="s">
        <v>396</v>
      </c>
      <c r="J213" s="3"/>
      <c r="K213" s="453"/>
    </row>
    <row r="214" spans="1:11" ht="96">
      <c r="A214" s="454" t="s">
        <v>242</v>
      </c>
      <c r="B214" s="52" t="s">
        <v>243</v>
      </c>
      <c r="C214" s="52" t="s">
        <v>244</v>
      </c>
      <c r="D214" s="52" t="s">
        <v>245</v>
      </c>
      <c r="E214" s="80" t="s">
        <v>451</v>
      </c>
      <c r="F214" s="52" t="s">
        <v>452</v>
      </c>
      <c r="G214" s="95">
        <v>0</v>
      </c>
      <c r="H214" s="96">
        <v>1</v>
      </c>
      <c r="I214" s="52"/>
      <c r="J214" s="125"/>
      <c r="K214" s="52" t="s">
        <v>246</v>
      </c>
    </row>
    <row r="215" spans="1:11" ht="72">
      <c r="A215" s="466"/>
      <c r="B215" s="52" t="s">
        <v>247</v>
      </c>
      <c r="C215" s="52" t="s">
        <v>248</v>
      </c>
      <c r="D215" s="52" t="s">
        <v>249</v>
      </c>
      <c r="E215" s="96">
        <v>1</v>
      </c>
      <c r="F215" s="52" t="s">
        <v>453</v>
      </c>
      <c r="G215" s="95">
        <v>0</v>
      </c>
      <c r="H215" s="96">
        <v>1</v>
      </c>
      <c r="I215" s="96"/>
      <c r="J215" s="132"/>
      <c r="K215" s="4" t="s">
        <v>127</v>
      </c>
    </row>
    <row r="216" spans="1:11" ht="48">
      <c r="A216" s="466"/>
      <c r="B216" s="52" t="s">
        <v>250</v>
      </c>
      <c r="C216" s="52" t="s">
        <v>251</v>
      </c>
      <c r="D216" s="52" t="s">
        <v>252</v>
      </c>
      <c r="E216" s="96">
        <v>1</v>
      </c>
      <c r="F216" s="52" t="s">
        <v>454</v>
      </c>
      <c r="G216" s="95">
        <v>0</v>
      </c>
      <c r="H216" s="96">
        <v>1</v>
      </c>
      <c r="I216" s="96"/>
      <c r="J216" s="132"/>
      <c r="K216" s="4" t="s">
        <v>253</v>
      </c>
    </row>
    <row r="217" spans="1:11" ht="60">
      <c r="A217" s="466"/>
      <c r="B217" s="52" t="s">
        <v>254</v>
      </c>
      <c r="C217" s="52" t="s">
        <v>255</v>
      </c>
      <c r="D217" s="52" t="s">
        <v>256</v>
      </c>
      <c r="E217" s="81">
        <v>24927184</v>
      </c>
      <c r="F217" s="52" t="s">
        <v>627</v>
      </c>
      <c r="G217" s="95">
        <v>0</v>
      </c>
      <c r="H217" s="96">
        <v>1</v>
      </c>
      <c r="I217" s="81"/>
      <c r="J217" s="81"/>
      <c r="K217" s="4" t="s">
        <v>127</v>
      </c>
    </row>
    <row r="218" spans="1:11" ht="62.25" customHeight="1">
      <c r="A218" s="466"/>
      <c r="B218" s="454" t="s">
        <v>257</v>
      </c>
      <c r="C218" s="52" t="s">
        <v>258</v>
      </c>
      <c r="D218" s="52" t="s">
        <v>259</v>
      </c>
      <c r="E218" s="95">
        <v>220</v>
      </c>
      <c r="F218" s="52" t="s">
        <v>626</v>
      </c>
      <c r="G218" s="95">
        <v>0</v>
      </c>
      <c r="H218" s="96">
        <v>1</v>
      </c>
      <c r="I218" s="52"/>
      <c r="J218" s="125"/>
      <c r="K218" s="4" t="s">
        <v>260</v>
      </c>
    </row>
    <row r="219" spans="1:11" ht="64.5" customHeight="1">
      <c r="A219" s="466"/>
      <c r="B219" s="454"/>
      <c r="C219" s="52" t="s">
        <v>261</v>
      </c>
      <c r="D219" s="52" t="s">
        <v>262</v>
      </c>
      <c r="E219" s="96">
        <v>0.4</v>
      </c>
      <c r="F219" s="52" t="s">
        <v>455</v>
      </c>
      <c r="G219" s="95">
        <v>0</v>
      </c>
      <c r="H219" s="96">
        <v>0.7</v>
      </c>
      <c r="I219" s="96"/>
      <c r="J219" s="132"/>
      <c r="K219" s="4" t="s">
        <v>263</v>
      </c>
    </row>
    <row r="220" spans="1:11" ht="47.25" customHeight="1">
      <c r="A220" s="466"/>
      <c r="B220" s="52" t="s">
        <v>264</v>
      </c>
      <c r="C220" s="52" t="s">
        <v>265</v>
      </c>
      <c r="D220" s="52" t="s">
        <v>266</v>
      </c>
      <c r="E220" s="96">
        <v>0.7</v>
      </c>
      <c r="F220" s="52" t="s">
        <v>456</v>
      </c>
      <c r="G220" s="95">
        <v>0</v>
      </c>
      <c r="H220" s="96">
        <v>0.7</v>
      </c>
      <c r="I220" s="96"/>
      <c r="J220" s="132"/>
      <c r="K220" s="4" t="s">
        <v>267</v>
      </c>
    </row>
    <row r="221" spans="1:11" ht="61.5" customHeight="1">
      <c r="A221" s="466"/>
      <c r="B221" s="53" t="s">
        <v>66</v>
      </c>
      <c r="C221" s="59" t="s">
        <v>67</v>
      </c>
      <c r="D221" s="59" t="s">
        <v>68</v>
      </c>
      <c r="E221" s="27">
        <v>0.5</v>
      </c>
      <c r="F221" s="52" t="s">
        <v>457</v>
      </c>
      <c r="G221" s="66">
        <v>0</v>
      </c>
      <c r="H221" s="27">
        <v>1</v>
      </c>
      <c r="I221" s="27"/>
      <c r="J221" s="27"/>
      <c r="K221" s="53" t="s">
        <v>69</v>
      </c>
    </row>
    <row r="222" spans="1:11" ht="60">
      <c r="A222" s="466"/>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518" t="s">
        <v>670</v>
      </c>
      <c r="B225" s="518"/>
      <c r="C225" s="518"/>
      <c r="D225" s="518"/>
      <c r="E225" s="518"/>
      <c r="F225" s="518"/>
      <c r="G225" s="518"/>
      <c r="H225" s="518"/>
      <c r="I225" s="518"/>
      <c r="J225" s="518"/>
      <c r="K225" s="518"/>
    </row>
    <row r="226" spans="1:11" s="2" customFormat="1" ht="37.5" customHeight="1">
      <c r="A226" s="465" t="s">
        <v>1</v>
      </c>
      <c r="B226" s="453" t="s">
        <v>2</v>
      </c>
      <c r="C226" s="453" t="s">
        <v>527</v>
      </c>
      <c r="D226" s="476" t="s">
        <v>3</v>
      </c>
      <c r="E226" s="453" t="s">
        <v>528</v>
      </c>
      <c r="F226" s="453"/>
      <c r="G226" s="453" t="s">
        <v>515</v>
      </c>
      <c r="H226" s="453"/>
      <c r="I226" s="453"/>
      <c r="J226" s="124"/>
      <c r="K226" s="453" t="s">
        <v>5</v>
      </c>
    </row>
    <row r="227" spans="1:11" s="2" customFormat="1" ht="36">
      <c r="A227" s="465"/>
      <c r="B227" s="453"/>
      <c r="C227" s="453"/>
      <c r="D227" s="476"/>
      <c r="E227" s="48" t="s">
        <v>392</v>
      </c>
      <c r="F227" s="48" t="s">
        <v>391</v>
      </c>
      <c r="G227" s="3" t="s">
        <v>516</v>
      </c>
      <c r="H227" s="3" t="s">
        <v>517</v>
      </c>
      <c r="I227" s="3" t="s">
        <v>396</v>
      </c>
      <c r="J227" s="3"/>
      <c r="K227" s="453"/>
    </row>
    <row r="228" spans="1:11" ht="391.5" customHeight="1">
      <c r="A228" s="454" t="s">
        <v>120</v>
      </c>
      <c r="B228" s="454" t="s">
        <v>121</v>
      </c>
      <c r="C228" s="454" t="s">
        <v>332</v>
      </c>
      <c r="D228" s="52" t="s">
        <v>122</v>
      </c>
      <c r="E228" s="123" t="s">
        <v>722</v>
      </c>
      <c r="F228" s="137" t="s">
        <v>720</v>
      </c>
      <c r="G228" s="95">
        <v>0</v>
      </c>
      <c r="H228" s="96">
        <v>1</v>
      </c>
      <c r="I228" s="95"/>
      <c r="J228" s="134"/>
      <c r="K228" s="52" t="s">
        <v>123</v>
      </c>
    </row>
    <row r="229" spans="1:11" ht="234" customHeight="1">
      <c r="A229" s="466"/>
      <c r="B229" s="454"/>
      <c r="C229" s="454"/>
      <c r="D229" s="52" t="s">
        <v>468</v>
      </c>
      <c r="E229" s="77">
        <v>86</v>
      </c>
      <c r="F229" s="97" t="s">
        <v>593</v>
      </c>
      <c r="G229" s="77">
        <v>0</v>
      </c>
      <c r="H229" s="99"/>
      <c r="I229" s="95"/>
      <c r="J229" s="134"/>
      <c r="K229" s="52" t="s">
        <v>123</v>
      </c>
    </row>
    <row r="230" spans="1:11" ht="62.25" customHeight="1">
      <c r="A230" s="466"/>
      <c r="B230" s="463"/>
      <c r="C230" s="463"/>
      <c r="D230" s="52" t="s">
        <v>374</v>
      </c>
      <c r="E230" s="77">
        <v>1</v>
      </c>
      <c r="F230" s="97" t="s">
        <v>592</v>
      </c>
      <c r="G230" s="77">
        <v>0</v>
      </c>
      <c r="H230" s="77">
        <v>4</v>
      </c>
      <c r="I230" s="97"/>
      <c r="J230" s="133"/>
      <c r="K230" s="52" t="s">
        <v>123</v>
      </c>
    </row>
    <row r="231" spans="1:11" ht="183.75" customHeight="1">
      <c r="A231" s="466"/>
      <c r="B231" s="463"/>
      <c r="C231" s="463"/>
      <c r="D231" s="52" t="s">
        <v>333</v>
      </c>
      <c r="E231" s="77">
        <v>1</v>
      </c>
      <c r="F231" s="122" t="s">
        <v>721</v>
      </c>
      <c r="G231" s="77">
        <v>0</v>
      </c>
      <c r="H231" s="77">
        <v>1</v>
      </c>
      <c r="I231" s="97"/>
      <c r="J231" s="133"/>
      <c r="K231" s="52" t="s">
        <v>123</v>
      </c>
    </row>
    <row r="232" spans="1:11" ht="58.5" customHeight="1">
      <c r="A232" s="466"/>
      <c r="B232" s="97" t="s">
        <v>66</v>
      </c>
      <c r="C232" s="56" t="s">
        <v>67</v>
      </c>
      <c r="D232" s="56" t="s">
        <v>68</v>
      </c>
      <c r="E232" s="78">
        <v>1</v>
      </c>
      <c r="F232" s="97" t="s">
        <v>460</v>
      </c>
      <c r="G232" s="79">
        <v>0</v>
      </c>
      <c r="H232" s="78">
        <v>1</v>
      </c>
      <c r="I232" s="78"/>
      <c r="J232" s="78"/>
      <c r="K232" s="52" t="s">
        <v>123</v>
      </c>
    </row>
    <row r="233" spans="1:11" ht="108">
      <c r="A233" s="466"/>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452" t="s">
        <v>327</v>
      </c>
      <c r="B236" s="452"/>
      <c r="C236" s="452"/>
      <c r="D236" s="452"/>
      <c r="E236" s="452"/>
      <c r="F236" s="452"/>
      <c r="G236" s="452"/>
      <c r="H236" s="452"/>
      <c r="I236" s="452"/>
      <c r="J236" s="452"/>
      <c r="K236" s="452"/>
    </row>
    <row r="237" spans="1:11" s="2" customFormat="1" ht="35.25" customHeight="1">
      <c r="A237" s="46" t="s">
        <v>477</v>
      </c>
      <c r="B237" s="453" t="s">
        <v>479</v>
      </c>
      <c r="C237" s="453" t="s">
        <v>514</v>
      </c>
      <c r="D237" s="453" t="s">
        <v>3</v>
      </c>
      <c r="E237" s="453" t="s">
        <v>528</v>
      </c>
      <c r="F237" s="453"/>
      <c r="G237" s="453" t="s">
        <v>4</v>
      </c>
      <c r="H237" s="453"/>
      <c r="I237" s="453"/>
      <c r="J237" s="124"/>
      <c r="K237" s="453" t="s">
        <v>394</v>
      </c>
    </row>
    <row r="238" spans="1:11" s="2" customFormat="1" ht="36">
      <c r="A238" s="46" t="s">
        <v>478</v>
      </c>
      <c r="B238" s="453"/>
      <c r="C238" s="453"/>
      <c r="D238" s="453"/>
      <c r="E238" s="48" t="s">
        <v>392</v>
      </c>
      <c r="F238" s="48" t="s">
        <v>391</v>
      </c>
      <c r="G238" s="3" t="s">
        <v>516</v>
      </c>
      <c r="H238" s="3" t="s">
        <v>517</v>
      </c>
      <c r="I238" s="3" t="s">
        <v>396</v>
      </c>
      <c r="J238" s="3"/>
      <c r="K238" s="453"/>
    </row>
    <row r="239" spans="1:11" ht="65.25" customHeight="1">
      <c r="A239" s="462" t="s">
        <v>84</v>
      </c>
      <c r="B239" s="454" t="s">
        <v>124</v>
      </c>
      <c r="C239" s="454" t="s">
        <v>125</v>
      </c>
      <c r="D239" s="19" t="s">
        <v>126</v>
      </c>
      <c r="E239" s="38">
        <v>179</v>
      </c>
      <c r="F239" s="18" t="s">
        <v>462</v>
      </c>
      <c r="G239" s="20">
        <v>0</v>
      </c>
      <c r="H239" s="20" t="s">
        <v>129</v>
      </c>
      <c r="I239" s="20"/>
      <c r="J239" s="131"/>
      <c r="K239" s="76" t="s">
        <v>127</v>
      </c>
    </row>
    <row r="240" spans="1:11" ht="36">
      <c r="A240" s="462"/>
      <c r="B240" s="454"/>
      <c r="C240" s="454"/>
      <c r="D240" s="6" t="s">
        <v>128</v>
      </c>
      <c r="E240" s="19">
        <v>1</v>
      </c>
      <c r="F240" s="18" t="s">
        <v>463</v>
      </c>
      <c r="G240" s="20">
        <v>0</v>
      </c>
      <c r="H240" s="19">
        <v>1</v>
      </c>
      <c r="I240" s="19"/>
      <c r="J240" s="19"/>
      <c r="K240" s="76" t="s">
        <v>127</v>
      </c>
    </row>
    <row r="241" spans="1:11" ht="36">
      <c r="A241" s="462"/>
      <c r="B241" s="49" t="s">
        <v>66</v>
      </c>
      <c r="C241" s="6" t="s">
        <v>67</v>
      </c>
      <c r="D241" s="6" t="s">
        <v>68</v>
      </c>
      <c r="E241" s="27">
        <v>1</v>
      </c>
      <c r="F241" s="18" t="s">
        <v>464</v>
      </c>
      <c r="G241" s="66">
        <v>0</v>
      </c>
      <c r="H241" s="27">
        <v>1</v>
      </c>
      <c r="I241" s="27"/>
      <c r="J241" s="27"/>
      <c r="K241" s="76" t="s">
        <v>127</v>
      </c>
    </row>
    <row r="242" spans="1:11" ht="60">
      <c r="A242" s="462"/>
      <c r="B242" s="49" t="s">
        <v>70</v>
      </c>
      <c r="C242" s="6" t="s">
        <v>71</v>
      </c>
      <c r="D242" s="6" t="s">
        <v>72</v>
      </c>
      <c r="E242" s="19">
        <v>1</v>
      </c>
      <c r="F242" s="18" t="s">
        <v>465</v>
      </c>
      <c r="G242" s="66">
        <v>0</v>
      </c>
      <c r="H242" s="27">
        <v>1</v>
      </c>
      <c r="I242" s="27"/>
      <c r="J242" s="27"/>
      <c r="K242" s="76" t="s">
        <v>127</v>
      </c>
    </row>
    <row r="243" spans="8:11" ht="12.75">
      <c r="H243" s="521" t="s">
        <v>657</v>
      </c>
      <c r="I243" s="521"/>
      <c r="J243" s="521"/>
      <c r="K243" s="521"/>
    </row>
    <row r="244" ht="12">
      <c r="A244" s="1" t="s">
        <v>623</v>
      </c>
    </row>
    <row r="248" spans="1:2" ht="12">
      <c r="A248" s="464" t="s">
        <v>714</v>
      </c>
      <c r="B248" s="464"/>
    </row>
    <row r="249" spans="1:2" ht="12">
      <c r="A249" s="461" t="s">
        <v>715</v>
      </c>
      <c r="B249" s="461"/>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512" t="s">
        <v>574</v>
      </c>
      <c r="B1" s="512"/>
      <c r="C1" s="512"/>
      <c r="D1" s="512"/>
      <c r="E1" s="512"/>
      <c r="F1" s="512"/>
      <c r="G1" s="512"/>
      <c r="H1" s="512"/>
      <c r="I1" s="512"/>
      <c r="J1" s="512"/>
      <c r="K1" s="512"/>
    </row>
    <row r="2" spans="1:11" ht="21" customHeight="1">
      <c r="A2" s="512" t="s">
        <v>0</v>
      </c>
      <c r="B2" s="512"/>
      <c r="C2" s="512"/>
      <c r="D2" s="512"/>
      <c r="E2" s="512"/>
      <c r="F2" s="512"/>
      <c r="G2" s="512"/>
      <c r="H2" s="512"/>
      <c r="I2" s="512"/>
      <c r="J2" s="512"/>
      <c r="K2" s="512"/>
    </row>
    <row r="3" spans="1:11" ht="31.5" customHeight="1">
      <c r="A3" s="513" t="s">
        <v>208</v>
      </c>
      <c r="B3" s="514"/>
      <c r="C3" s="514"/>
      <c r="D3" s="514"/>
      <c r="E3" s="514"/>
      <c r="F3" s="514"/>
      <c r="G3" s="514"/>
      <c r="H3" s="514"/>
      <c r="I3" s="514"/>
      <c r="J3" s="514"/>
      <c r="K3" s="514"/>
    </row>
    <row r="4" spans="1:11" s="33" customFormat="1" ht="40.5" customHeight="1">
      <c r="A4" s="47" t="s">
        <v>477</v>
      </c>
      <c r="B4" s="453" t="s">
        <v>479</v>
      </c>
      <c r="C4" s="453" t="s">
        <v>514</v>
      </c>
      <c r="D4" s="453" t="s">
        <v>3</v>
      </c>
      <c r="E4" s="508" t="s">
        <v>528</v>
      </c>
      <c r="F4" s="509"/>
      <c r="G4" s="508" t="s">
        <v>515</v>
      </c>
      <c r="H4" s="515"/>
      <c r="I4" s="515"/>
      <c r="J4" s="509"/>
      <c r="K4" s="453" t="s">
        <v>485</v>
      </c>
    </row>
    <row r="5" spans="1:11" s="33" customFormat="1" ht="36">
      <c r="A5" s="47" t="s">
        <v>478</v>
      </c>
      <c r="B5" s="453"/>
      <c r="C5" s="453"/>
      <c r="D5" s="453"/>
      <c r="E5" s="124" t="s">
        <v>392</v>
      </c>
      <c r="F5" s="124" t="s">
        <v>391</v>
      </c>
      <c r="G5" s="3" t="s">
        <v>516</v>
      </c>
      <c r="H5" s="3" t="s">
        <v>517</v>
      </c>
      <c r="I5" s="3" t="s">
        <v>396</v>
      </c>
      <c r="J5" s="3" t="s">
        <v>391</v>
      </c>
      <c r="K5" s="453"/>
    </row>
    <row r="6" spans="1:11" s="5" customFormat="1" ht="60" customHeight="1">
      <c r="A6" s="499" t="s">
        <v>6</v>
      </c>
      <c r="B6" s="128" t="s">
        <v>7</v>
      </c>
      <c r="C6" s="4" t="s">
        <v>8</v>
      </c>
      <c r="D6" s="4" t="s">
        <v>393</v>
      </c>
      <c r="E6" s="32" t="s">
        <v>492</v>
      </c>
      <c r="F6" s="519" t="s">
        <v>671</v>
      </c>
      <c r="G6" s="32">
        <v>273</v>
      </c>
      <c r="H6" s="32">
        <v>600</v>
      </c>
      <c r="I6" s="138" t="s">
        <v>723</v>
      </c>
      <c r="J6" s="157" t="s">
        <v>790</v>
      </c>
      <c r="K6" s="126" t="s">
        <v>9</v>
      </c>
    </row>
    <row r="7" spans="1:11" s="5" customFormat="1" ht="60">
      <c r="A7" s="500"/>
      <c r="B7" s="128" t="s">
        <v>10</v>
      </c>
      <c r="C7" s="4" t="s">
        <v>11</v>
      </c>
      <c r="D7" s="4" t="s">
        <v>350</v>
      </c>
      <c r="E7" s="134" t="s">
        <v>493</v>
      </c>
      <c r="F7" s="520"/>
      <c r="G7" s="32">
        <v>275</v>
      </c>
      <c r="H7" s="32">
        <v>500</v>
      </c>
      <c r="I7" s="138" t="s">
        <v>724</v>
      </c>
      <c r="J7" s="157" t="s">
        <v>790</v>
      </c>
      <c r="K7" s="126" t="s">
        <v>9</v>
      </c>
    </row>
    <row r="8" spans="1:12" s="33" customFormat="1" ht="83.25" customHeight="1">
      <c r="A8" s="496"/>
      <c r="B8" s="495" t="s">
        <v>13</v>
      </c>
      <c r="C8" s="128" t="s">
        <v>518</v>
      </c>
      <c r="D8" s="128" t="s">
        <v>14</v>
      </c>
      <c r="E8" s="128" t="s">
        <v>397</v>
      </c>
      <c r="F8" s="4" t="s">
        <v>672</v>
      </c>
      <c r="G8" s="32">
        <v>0</v>
      </c>
      <c r="H8" s="32">
        <v>1</v>
      </c>
      <c r="I8" s="66" t="s">
        <v>397</v>
      </c>
      <c r="J8" s="157" t="s">
        <v>791</v>
      </c>
      <c r="K8" s="154" t="s">
        <v>793</v>
      </c>
      <c r="L8" s="33">
        <v>616</v>
      </c>
    </row>
    <row r="9" spans="1:12" s="33" customFormat="1" ht="113.25" customHeight="1">
      <c r="A9" s="496"/>
      <c r="B9" s="457"/>
      <c r="C9" s="4" t="s">
        <v>355</v>
      </c>
      <c r="D9" s="4" t="s">
        <v>351</v>
      </c>
      <c r="E9" s="4" t="s">
        <v>629</v>
      </c>
      <c r="F9" s="4" t="s">
        <v>630</v>
      </c>
      <c r="G9" s="23">
        <v>0</v>
      </c>
      <c r="H9" s="34" t="s">
        <v>727</v>
      </c>
      <c r="I9" s="156" t="s">
        <v>728</v>
      </c>
      <c r="J9" s="157" t="s">
        <v>794</v>
      </c>
      <c r="K9" s="152" t="s">
        <v>795</v>
      </c>
      <c r="L9" s="33">
        <v>1110</v>
      </c>
    </row>
    <row r="10" spans="1:11" s="33" customFormat="1" ht="51" customHeight="1">
      <c r="A10" s="496"/>
      <c r="B10" s="457"/>
      <c r="C10" s="4" t="s">
        <v>642</v>
      </c>
      <c r="D10" s="4" t="s">
        <v>673</v>
      </c>
      <c r="E10" s="4" t="s">
        <v>398</v>
      </c>
      <c r="F10" s="4"/>
      <c r="G10" s="23">
        <v>0</v>
      </c>
      <c r="H10" s="34" t="s">
        <v>448</v>
      </c>
      <c r="I10" s="145">
        <v>1</v>
      </c>
      <c r="J10" s="157" t="s">
        <v>796</v>
      </c>
      <c r="K10" s="152" t="s">
        <v>792</v>
      </c>
    </row>
    <row r="11" spans="1:11" s="33" customFormat="1" ht="90.75" customHeight="1">
      <c r="A11" s="496"/>
      <c r="B11" s="457"/>
      <c r="C11" s="4" t="s">
        <v>674</v>
      </c>
      <c r="D11" s="4" t="s">
        <v>797</v>
      </c>
      <c r="E11" s="4" t="s">
        <v>398</v>
      </c>
      <c r="F11" s="4"/>
      <c r="G11" s="23">
        <v>0</v>
      </c>
      <c r="H11" s="34" t="s">
        <v>448</v>
      </c>
      <c r="I11" s="32">
        <v>0.1</v>
      </c>
      <c r="J11" s="157" t="s">
        <v>798</v>
      </c>
      <c r="K11" s="125" t="s">
        <v>12</v>
      </c>
    </row>
    <row r="12" spans="1:11" s="33" customFormat="1" ht="107.25" customHeight="1">
      <c r="A12" s="496"/>
      <c r="B12" s="511"/>
      <c r="C12" s="35" t="s">
        <v>376</v>
      </c>
      <c r="D12" s="152" t="s">
        <v>799</v>
      </c>
      <c r="E12" s="4" t="s">
        <v>629</v>
      </c>
      <c r="F12" s="4" t="s">
        <v>856</v>
      </c>
      <c r="G12" s="23">
        <v>0</v>
      </c>
      <c r="H12" s="34" t="s">
        <v>640</v>
      </c>
      <c r="I12" s="34" t="s">
        <v>640</v>
      </c>
      <c r="J12" s="157" t="s">
        <v>729</v>
      </c>
      <c r="K12" s="152" t="s">
        <v>792</v>
      </c>
    </row>
    <row r="13" spans="1:11" s="8" customFormat="1" ht="116.25" customHeight="1">
      <c r="A13" s="496"/>
      <c r="B13" s="495" t="s">
        <v>15</v>
      </c>
      <c r="C13" s="128" t="s">
        <v>379</v>
      </c>
      <c r="D13" s="157" t="s">
        <v>803</v>
      </c>
      <c r="E13" s="128">
        <v>2</v>
      </c>
      <c r="F13" s="4" t="s">
        <v>632</v>
      </c>
      <c r="G13" s="36">
        <v>0</v>
      </c>
      <c r="H13" s="37">
        <v>1</v>
      </c>
      <c r="I13" s="146">
        <v>1</v>
      </c>
      <c r="J13" s="157" t="s">
        <v>800</v>
      </c>
      <c r="K13" s="126" t="s">
        <v>17</v>
      </c>
    </row>
    <row r="14" spans="1:11" s="8" customFormat="1" ht="74.25" customHeight="1">
      <c r="A14" s="496"/>
      <c r="B14" s="497"/>
      <c r="C14" s="4" t="s">
        <v>801</v>
      </c>
      <c r="D14" s="4" t="s">
        <v>802</v>
      </c>
      <c r="E14" s="4" t="s">
        <v>398</v>
      </c>
      <c r="F14" s="4"/>
      <c r="G14" s="36">
        <v>0</v>
      </c>
      <c r="H14" s="37">
        <v>4</v>
      </c>
      <c r="I14" s="37" t="s">
        <v>728</v>
      </c>
      <c r="J14" s="4" t="s">
        <v>730</v>
      </c>
      <c r="K14" s="126" t="s">
        <v>17</v>
      </c>
    </row>
    <row r="15" spans="1:11" s="8" customFormat="1" ht="97.5" customHeight="1">
      <c r="A15" s="496"/>
      <c r="B15" s="478" t="s">
        <v>826</v>
      </c>
      <c r="C15" s="128" t="s">
        <v>19</v>
      </c>
      <c r="D15" s="128" t="s">
        <v>85</v>
      </c>
      <c r="E15" s="128" t="s">
        <v>650</v>
      </c>
      <c r="F15" s="4"/>
      <c r="G15" s="36">
        <v>0</v>
      </c>
      <c r="H15" s="38">
        <v>4</v>
      </c>
      <c r="I15" s="37">
        <v>4</v>
      </c>
      <c r="J15" s="4" t="s">
        <v>732</v>
      </c>
      <c r="K15" s="126" t="s">
        <v>21</v>
      </c>
    </row>
    <row r="16" spans="1:11" s="8" customFormat="1" ht="61.5" customHeight="1">
      <c r="A16" s="496"/>
      <c r="B16" s="478"/>
      <c r="C16" s="128" t="s">
        <v>22</v>
      </c>
      <c r="D16" s="157" t="s">
        <v>804</v>
      </c>
      <c r="E16" s="128" t="s">
        <v>650</v>
      </c>
      <c r="F16" s="4"/>
      <c r="G16" s="36">
        <v>0</v>
      </c>
      <c r="H16" s="38">
        <v>4</v>
      </c>
      <c r="I16" s="37">
        <v>4</v>
      </c>
      <c r="J16" s="4" t="s">
        <v>731</v>
      </c>
      <c r="K16" s="126" t="s">
        <v>17</v>
      </c>
    </row>
    <row r="17" spans="1:11" s="8" customFormat="1" ht="52.5" customHeight="1">
      <c r="A17" s="496"/>
      <c r="B17" s="495" t="s">
        <v>352</v>
      </c>
      <c r="C17" s="126" t="s">
        <v>25</v>
      </c>
      <c r="D17" s="157" t="s">
        <v>805</v>
      </c>
      <c r="E17" s="128">
        <v>1</v>
      </c>
      <c r="F17" s="133"/>
      <c r="G17" s="36">
        <v>0</v>
      </c>
      <c r="H17" s="37">
        <v>1</v>
      </c>
      <c r="I17" s="37">
        <v>1</v>
      </c>
      <c r="J17" s="4"/>
      <c r="K17" s="154" t="s">
        <v>813</v>
      </c>
    </row>
    <row r="18" spans="1:11" s="8" customFormat="1" ht="52.5" customHeight="1">
      <c r="A18" s="496"/>
      <c r="B18" s="496"/>
      <c r="C18" s="4" t="s">
        <v>644</v>
      </c>
      <c r="D18" s="4" t="s">
        <v>806</v>
      </c>
      <c r="E18" s="128" t="s">
        <v>658</v>
      </c>
      <c r="F18" s="133"/>
      <c r="G18" s="36">
        <v>0</v>
      </c>
      <c r="H18" s="37">
        <v>40</v>
      </c>
      <c r="I18" s="37" t="s">
        <v>808</v>
      </c>
      <c r="J18" s="4"/>
      <c r="K18" s="154" t="s">
        <v>813</v>
      </c>
    </row>
    <row r="19" spans="1:11" s="8" customFormat="1" ht="90" customHeight="1">
      <c r="A19" s="496"/>
      <c r="B19" s="504"/>
      <c r="C19" s="4" t="s">
        <v>709</v>
      </c>
      <c r="D19" s="4" t="s">
        <v>807</v>
      </c>
      <c r="E19" s="157" t="s">
        <v>809</v>
      </c>
      <c r="F19" s="133"/>
      <c r="G19" s="36">
        <v>0</v>
      </c>
      <c r="H19" s="37">
        <v>160</v>
      </c>
      <c r="I19" s="37" t="s">
        <v>810</v>
      </c>
      <c r="J19" s="4" t="s">
        <v>811</v>
      </c>
      <c r="K19" s="154" t="s">
        <v>813</v>
      </c>
    </row>
    <row r="20" spans="1:11" s="8" customFormat="1" ht="180.75" customHeight="1">
      <c r="A20" s="496"/>
      <c r="B20" s="504"/>
      <c r="C20" s="128" t="s">
        <v>30</v>
      </c>
      <c r="D20" s="157" t="s">
        <v>816</v>
      </c>
      <c r="E20" s="128" t="s">
        <v>634</v>
      </c>
      <c r="F20" s="133"/>
      <c r="G20" s="36">
        <v>0</v>
      </c>
      <c r="H20" s="37">
        <v>50</v>
      </c>
      <c r="I20" s="37" t="s">
        <v>812</v>
      </c>
      <c r="J20" s="153" t="s">
        <v>814</v>
      </c>
      <c r="K20" s="154" t="s">
        <v>813</v>
      </c>
    </row>
    <row r="21" spans="1:11" s="8" customFormat="1" ht="60.75" customHeight="1">
      <c r="A21" s="496"/>
      <c r="B21" s="504"/>
      <c r="C21" s="128" t="s">
        <v>32</v>
      </c>
      <c r="D21" s="157" t="s">
        <v>815</v>
      </c>
      <c r="E21" s="128" t="s">
        <v>635</v>
      </c>
      <c r="F21" s="128"/>
      <c r="G21" s="36">
        <v>4</v>
      </c>
      <c r="H21" s="37">
        <v>48</v>
      </c>
      <c r="I21" s="37" t="s">
        <v>817</v>
      </c>
      <c r="J21" s="141" t="s">
        <v>733</v>
      </c>
      <c r="K21" s="154" t="s">
        <v>813</v>
      </c>
    </row>
    <row r="22" spans="1:11" s="7" customFormat="1" ht="104.25" customHeight="1">
      <c r="A22" s="499" t="s">
        <v>34</v>
      </c>
      <c r="B22" s="128" t="s">
        <v>35</v>
      </c>
      <c r="C22" s="157" t="s">
        <v>818</v>
      </c>
      <c r="D22" s="157" t="s">
        <v>819</v>
      </c>
      <c r="E22" s="32" t="s">
        <v>494</v>
      </c>
      <c r="F22" s="128"/>
      <c r="G22" s="38">
        <v>603</v>
      </c>
      <c r="H22" s="32">
        <v>630</v>
      </c>
      <c r="I22" s="138" t="s">
        <v>725</v>
      </c>
      <c r="J22" s="153" t="s">
        <v>820</v>
      </c>
      <c r="K22" s="126" t="s">
        <v>38</v>
      </c>
    </row>
    <row r="23" spans="1:11" s="8" customFormat="1" ht="72">
      <c r="A23" s="496"/>
      <c r="B23" s="495" t="s">
        <v>39</v>
      </c>
      <c r="C23" s="126" t="s">
        <v>519</v>
      </c>
      <c r="D23" s="126" t="s">
        <v>40</v>
      </c>
      <c r="E23" s="155">
        <v>1</v>
      </c>
      <c r="F23" s="133" t="s">
        <v>568</v>
      </c>
      <c r="G23" s="32">
        <v>0</v>
      </c>
      <c r="H23" s="32">
        <v>1</v>
      </c>
      <c r="I23" s="160">
        <v>1</v>
      </c>
      <c r="J23" s="141" t="s">
        <v>734</v>
      </c>
      <c r="K23" s="126" t="s">
        <v>12</v>
      </c>
    </row>
    <row r="24" spans="1:11" s="8" customFormat="1" ht="52.5" customHeight="1">
      <c r="A24" s="496"/>
      <c r="B24" s="457"/>
      <c r="C24" s="154" t="s">
        <v>676</v>
      </c>
      <c r="D24" s="154" t="s">
        <v>797</v>
      </c>
      <c r="E24" s="4" t="s">
        <v>398</v>
      </c>
      <c r="F24" s="152"/>
      <c r="G24" s="23">
        <v>2</v>
      </c>
      <c r="H24" s="161" t="s">
        <v>646</v>
      </c>
      <c r="I24" s="161" t="s">
        <v>276</v>
      </c>
      <c r="J24" s="154" t="s">
        <v>821</v>
      </c>
      <c r="K24" s="152" t="s">
        <v>12</v>
      </c>
    </row>
    <row r="25" spans="1:11" s="8" customFormat="1" ht="102.75" customHeight="1">
      <c r="A25" s="496"/>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496"/>
      <c r="B26" s="478" t="s">
        <v>825</v>
      </c>
      <c r="C26" s="126" t="s">
        <v>42</v>
      </c>
      <c r="D26" s="126" t="s">
        <v>20</v>
      </c>
      <c r="E26" s="155">
        <v>1</v>
      </c>
      <c r="F26" s="126"/>
      <c r="G26" s="36">
        <v>0</v>
      </c>
      <c r="H26" s="38">
        <v>1</v>
      </c>
      <c r="I26" s="160">
        <v>1</v>
      </c>
      <c r="J26" s="141" t="s">
        <v>735</v>
      </c>
      <c r="K26" s="126" t="s">
        <v>27</v>
      </c>
    </row>
    <row r="27" spans="1:11" s="8" customFormat="1" ht="60">
      <c r="A27" s="496"/>
      <c r="B27" s="478"/>
      <c r="C27" s="126" t="s">
        <v>43</v>
      </c>
      <c r="D27" s="126" t="s">
        <v>651</v>
      </c>
      <c r="E27" s="155">
        <v>5</v>
      </c>
      <c r="F27" s="126"/>
      <c r="G27" s="36">
        <v>0</v>
      </c>
      <c r="H27" s="38">
        <v>5</v>
      </c>
      <c r="I27" s="160">
        <v>1</v>
      </c>
      <c r="J27" s="141" t="s">
        <v>738</v>
      </c>
      <c r="K27" s="126" t="s">
        <v>17</v>
      </c>
    </row>
    <row r="28" spans="1:11" s="8" customFormat="1" ht="72" customHeight="1">
      <c r="A28" s="496"/>
      <c r="B28" s="505" t="s">
        <v>352</v>
      </c>
      <c r="C28" s="125" t="s">
        <v>25</v>
      </c>
      <c r="D28" s="126" t="s">
        <v>26</v>
      </c>
      <c r="E28" s="155">
        <v>1</v>
      </c>
      <c r="F28" s="126"/>
      <c r="G28" s="36">
        <v>0</v>
      </c>
      <c r="H28" s="38">
        <v>1</v>
      </c>
      <c r="I28" s="160">
        <v>1</v>
      </c>
      <c r="J28" s="141" t="s">
        <v>739</v>
      </c>
      <c r="K28" s="126" t="s">
        <v>17</v>
      </c>
    </row>
    <row r="29" spans="1:11" s="8" customFormat="1" ht="120">
      <c r="A29" s="496"/>
      <c r="B29" s="506"/>
      <c r="C29" s="4" t="s">
        <v>709</v>
      </c>
      <c r="D29" s="4" t="s">
        <v>678</v>
      </c>
      <c r="E29" s="155">
        <v>120</v>
      </c>
      <c r="F29" s="126" t="s">
        <v>710</v>
      </c>
      <c r="G29" s="36">
        <v>0</v>
      </c>
      <c r="H29" s="38">
        <v>200</v>
      </c>
      <c r="I29" s="160" t="s">
        <v>828</v>
      </c>
      <c r="J29" s="141" t="s">
        <v>740</v>
      </c>
      <c r="K29" s="126" t="s">
        <v>27</v>
      </c>
    </row>
    <row r="30" spans="1:11" s="8" customFormat="1" ht="36">
      <c r="A30" s="496"/>
      <c r="B30" s="506"/>
      <c r="C30" s="4" t="s">
        <v>644</v>
      </c>
      <c r="D30" s="4" t="s">
        <v>647</v>
      </c>
      <c r="E30" s="155">
        <v>45</v>
      </c>
      <c r="F30" s="126"/>
      <c r="G30" s="36">
        <v>0</v>
      </c>
      <c r="H30" s="38">
        <v>45</v>
      </c>
      <c r="I30" s="160" t="s">
        <v>829</v>
      </c>
      <c r="J30" s="141" t="s">
        <v>736</v>
      </c>
      <c r="K30" s="126" t="s">
        <v>17</v>
      </c>
    </row>
    <row r="31" spans="1:11" s="8" customFormat="1" ht="24">
      <c r="A31" s="496"/>
      <c r="B31" s="506"/>
      <c r="C31" s="126" t="s">
        <v>30</v>
      </c>
      <c r="D31" s="126" t="s">
        <v>44</v>
      </c>
      <c r="E31" s="155">
        <v>50</v>
      </c>
      <c r="F31" s="133"/>
      <c r="G31" s="36">
        <v>0</v>
      </c>
      <c r="H31" s="38">
        <v>50</v>
      </c>
      <c r="I31" s="160" t="s">
        <v>830</v>
      </c>
      <c r="J31" s="141"/>
      <c r="K31" s="126" t="s">
        <v>17</v>
      </c>
    </row>
    <row r="32" spans="1:11" s="8" customFormat="1" ht="36">
      <c r="A32" s="496"/>
      <c r="B32" s="507"/>
      <c r="C32" s="126" t="s">
        <v>32</v>
      </c>
      <c r="D32" s="126" t="s">
        <v>33</v>
      </c>
      <c r="E32" s="155">
        <v>60</v>
      </c>
      <c r="F32" s="133"/>
      <c r="G32" s="36">
        <v>0</v>
      </c>
      <c r="H32" s="38">
        <v>60</v>
      </c>
      <c r="I32" s="160" t="s">
        <v>831</v>
      </c>
      <c r="J32" s="141" t="s">
        <v>737</v>
      </c>
      <c r="K32" s="126" t="s">
        <v>17</v>
      </c>
    </row>
    <row r="33" spans="1:11" s="176" customFormat="1" ht="132">
      <c r="A33" s="496"/>
      <c r="B33" s="495" t="s">
        <v>45</v>
      </c>
      <c r="C33" s="171" t="s">
        <v>832</v>
      </c>
      <c r="D33" s="171" t="s">
        <v>833</v>
      </c>
      <c r="E33" s="172" t="s">
        <v>421</v>
      </c>
      <c r="F33" s="173" t="s">
        <v>536</v>
      </c>
      <c r="G33" s="174">
        <v>0</v>
      </c>
      <c r="H33" s="171" t="s">
        <v>570</v>
      </c>
      <c r="I33" s="175"/>
      <c r="J33" s="175"/>
      <c r="K33" s="173" t="s">
        <v>835</v>
      </c>
    </row>
    <row r="34" spans="1:11" s="8" customFormat="1" ht="48">
      <c r="A34" s="496"/>
      <c r="B34" s="498"/>
      <c r="C34" s="126" t="s">
        <v>402</v>
      </c>
      <c r="D34" s="154" t="s">
        <v>834</v>
      </c>
      <c r="E34" s="155">
        <v>1782</v>
      </c>
      <c r="F34" s="126"/>
      <c r="G34" s="36">
        <v>0</v>
      </c>
      <c r="H34" s="140" t="s">
        <v>570</v>
      </c>
      <c r="I34" s="38"/>
      <c r="J34" s="38"/>
      <c r="K34" s="126" t="s">
        <v>46</v>
      </c>
    </row>
    <row r="35" spans="1:11" s="8" customFormat="1" ht="72" customHeight="1">
      <c r="A35" s="499" t="s">
        <v>47</v>
      </c>
      <c r="B35" s="128" t="s">
        <v>48</v>
      </c>
      <c r="C35" s="128" t="s">
        <v>49</v>
      </c>
      <c r="D35" s="154" t="s">
        <v>836</v>
      </c>
      <c r="E35" s="128" t="s">
        <v>495</v>
      </c>
      <c r="F35" s="126"/>
      <c r="G35" s="38">
        <v>1090</v>
      </c>
      <c r="H35" s="38">
        <v>1200</v>
      </c>
      <c r="I35" s="32" t="s">
        <v>726</v>
      </c>
      <c r="J35" s="154" t="s">
        <v>790</v>
      </c>
      <c r="K35" s="126" t="s">
        <v>38</v>
      </c>
    </row>
    <row r="36" spans="1:11" s="8" customFormat="1" ht="84">
      <c r="A36" s="500"/>
      <c r="B36" s="495" t="s">
        <v>50</v>
      </c>
      <c r="C36" s="126" t="s">
        <v>519</v>
      </c>
      <c r="D36" s="126" t="s">
        <v>328</v>
      </c>
      <c r="E36" s="155">
        <v>1</v>
      </c>
      <c r="F36" s="133" t="s">
        <v>529</v>
      </c>
      <c r="G36" s="32">
        <v>0</v>
      </c>
      <c r="H36" s="147">
        <v>2</v>
      </c>
      <c r="I36" s="147">
        <v>2</v>
      </c>
      <c r="J36" s="153" t="s">
        <v>837</v>
      </c>
      <c r="K36" s="154" t="s">
        <v>792</v>
      </c>
    </row>
    <row r="37" spans="1:11" s="8" customFormat="1" ht="156">
      <c r="A37" s="500"/>
      <c r="B37" s="496"/>
      <c r="C37" s="4" t="s">
        <v>354</v>
      </c>
      <c r="D37" s="4" t="s">
        <v>351</v>
      </c>
      <c r="E37" s="156" t="s">
        <v>631</v>
      </c>
      <c r="F37" s="133" t="s">
        <v>636</v>
      </c>
      <c r="G37" s="23">
        <v>0</v>
      </c>
      <c r="H37" s="148" t="s">
        <v>640</v>
      </c>
      <c r="I37" s="148" t="s">
        <v>741</v>
      </c>
      <c r="J37" s="153" t="s">
        <v>838</v>
      </c>
      <c r="K37" s="125" t="s">
        <v>12</v>
      </c>
    </row>
    <row r="38" spans="1:11" s="8" customFormat="1" ht="132">
      <c r="A38" s="500"/>
      <c r="B38" s="496"/>
      <c r="C38" s="4" t="s">
        <v>372</v>
      </c>
      <c r="D38" s="4" t="s">
        <v>362</v>
      </c>
      <c r="E38" s="156" t="s">
        <v>637</v>
      </c>
      <c r="F38" s="56" t="s">
        <v>743</v>
      </c>
      <c r="G38" s="34" t="s">
        <v>375</v>
      </c>
      <c r="H38" s="148" t="s">
        <v>276</v>
      </c>
      <c r="I38" s="148" t="s">
        <v>742</v>
      </c>
      <c r="J38" s="153" t="s">
        <v>839</v>
      </c>
      <c r="K38" s="125" t="s">
        <v>708</v>
      </c>
    </row>
    <row r="39" spans="1:11" s="8" customFormat="1" ht="60">
      <c r="A39" s="500"/>
      <c r="B39" s="497"/>
      <c r="C39" s="35" t="s">
        <v>384</v>
      </c>
      <c r="D39" s="125" t="s">
        <v>377</v>
      </c>
      <c r="E39" s="165" t="s">
        <v>631</v>
      </c>
      <c r="F39" s="133" t="s">
        <v>529</v>
      </c>
      <c r="G39" s="23">
        <v>0</v>
      </c>
      <c r="H39" s="148" t="s">
        <v>640</v>
      </c>
      <c r="I39" s="148" t="s">
        <v>640</v>
      </c>
      <c r="J39" s="141" t="s">
        <v>744</v>
      </c>
      <c r="K39" s="125"/>
    </row>
    <row r="40" spans="1:11" s="8" customFormat="1" ht="108">
      <c r="A40" s="500"/>
      <c r="B40" s="128" t="s">
        <v>15</v>
      </c>
      <c r="C40" s="126" t="s">
        <v>51</v>
      </c>
      <c r="D40" s="128" t="s">
        <v>16</v>
      </c>
      <c r="E40" s="66" t="s">
        <v>631</v>
      </c>
      <c r="F40" s="125" t="s">
        <v>638</v>
      </c>
      <c r="G40" s="36">
        <v>0</v>
      </c>
      <c r="H40" s="38">
        <v>2</v>
      </c>
      <c r="I40" s="38">
        <v>2</v>
      </c>
      <c r="J40" s="139" t="s">
        <v>638</v>
      </c>
      <c r="K40" s="126" t="s">
        <v>52</v>
      </c>
    </row>
    <row r="41" spans="1:11" s="8" customFormat="1" ht="36">
      <c r="A41" s="500"/>
      <c r="B41" s="454" t="s">
        <v>18</v>
      </c>
      <c r="C41" s="125" t="s">
        <v>42</v>
      </c>
      <c r="D41" s="125" t="s">
        <v>20</v>
      </c>
      <c r="E41" s="66" t="s">
        <v>652</v>
      </c>
      <c r="F41" s="125"/>
      <c r="G41" s="36"/>
      <c r="H41" s="38">
        <v>1</v>
      </c>
      <c r="I41" s="38">
        <v>1</v>
      </c>
      <c r="J41" s="139"/>
      <c r="K41" s="154" t="s">
        <v>52</v>
      </c>
    </row>
    <row r="42" spans="1:11" s="8" customFormat="1" ht="48">
      <c r="A42" s="500"/>
      <c r="B42" s="454"/>
      <c r="C42" s="4" t="s">
        <v>679</v>
      </c>
      <c r="D42" s="4" t="s">
        <v>840</v>
      </c>
      <c r="E42" s="66">
        <v>2</v>
      </c>
      <c r="F42" s="157" t="s">
        <v>841</v>
      </c>
      <c r="G42" s="36">
        <v>0</v>
      </c>
      <c r="H42" s="38">
        <v>2</v>
      </c>
      <c r="I42" s="38">
        <v>2</v>
      </c>
      <c r="J42" s="139" t="s">
        <v>747</v>
      </c>
      <c r="K42" s="126" t="s">
        <v>52</v>
      </c>
    </row>
    <row r="43" spans="1:11" s="8" customFormat="1" ht="36" customHeight="1">
      <c r="A43" s="500"/>
      <c r="B43" s="495" t="s">
        <v>24</v>
      </c>
      <c r="C43" s="162" t="s">
        <v>25</v>
      </c>
      <c r="D43" s="166" t="s">
        <v>26</v>
      </c>
      <c r="E43" s="167" t="s">
        <v>397</v>
      </c>
      <c r="F43" s="166" t="s">
        <v>656</v>
      </c>
      <c r="G43" s="168">
        <v>0</v>
      </c>
      <c r="H43" s="169">
        <v>1</v>
      </c>
      <c r="I43" s="169">
        <v>2</v>
      </c>
      <c r="J43" s="164" t="s">
        <v>656</v>
      </c>
      <c r="K43" s="162" t="s">
        <v>27</v>
      </c>
    </row>
    <row r="44" spans="1:11" s="8" customFormat="1" ht="144">
      <c r="A44" s="500"/>
      <c r="B44" s="496"/>
      <c r="C44" s="126" t="s">
        <v>28</v>
      </c>
      <c r="D44" s="128" t="s">
        <v>29</v>
      </c>
      <c r="E44" s="66">
        <v>53</v>
      </c>
      <c r="F44" s="133" t="s">
        <v>530</v>
      </c>
      <c r="G44" s="36">
        <v>0</v>
      </c>
      <c r="H44" s="38">
        <v>40</v>
      </c>
      <c r="I44" s="155" t="s">
        <v>748</v>
      </c>
      <c r="J44" s="139"/>
      <c r="K44" s="126" t="s">
        <v>27</v>
      </c>
    </row>
    <row r="45" spans="1:11" s="8" customFormat="1" ht="60">
      <c r="A45" s="500"/>
      <c r="B45" s="496"/>
      <c r="C45" s="4" t="s">
        <v>709</v>
      </c>
      <c r="D45" s="4" t="s">
        <v>680</v>
      </c>
      <c r="E45" s="128" t="s">
        <v>398</v>
      </c>
      <c r="F45" s="133"/>
      <c r="G45" s="36">
        <v>0</v>
      </c>
      <c r="H45" s="38">
        <v>80</v>
      </c>
      <c r="I45" s="155">
        <f>(6+13+39+18+2)</f>
        <v>78</v>
      </c>
      <c r="J45" s="152" t="s">
        <v>842</v>
      </c>
      <c r="K45" s="126" t="s">
        <v>27</v>
      </c>
    </row>
    <row r="46" spans="1:11" s="8" customFormat="1" ht="60">
      <c r="A46" s="500"/>
      <c r="B46" s="496"/>
      <c r="C46" s="126" t="s">
        <v>30</v>
      </c>
      <c r="D46" s="128" t="s">
        <v>31</v>
      </c>
      <c r="E46" s="128" t="s">
        <v>639</v>
      </c>
      <c r="F46" s="133" t="s">
        <v>399</v>
      </c>
      <c r="G46" s="36">
        <v>0</v>
      </c>
      <c r="H46" s="38">
        <v>40</v>
      </c>
      <c r="I46" s="154" t="s">
        <v>748</v>
      </c>
      <c r="J46" s="139"/>
      <c r="K46" s="126" t="s">
        <v>27</v>
      </c>
    </row>
    <row r="47" spans="1:11" s="8" customFormat="1" ht="49.5" customHeight="1">
      <c r="A47" s="500"/>
      <c r="B47" s="496"/>
      <c r="C47" s="126" t="s">
        <v>32</v>
      </c>
      <c r="D47" s="128" t="s">
        <v>33</v>
      </c>
      <c r="E47" s="66">
        <v>24</v>
      </c>
      <c r="F47" s="133" t="s">
        <v>403</v>
      </c>
      <c r="G47" s="36">
        <v>0</v>
      </c>
      <c r="H47" s="38">
        <v>24</v>
      </c>
      <c r="I47" s="154" t="s">
        <v>749</v>
      </c>
      <c r="J47" s="139"/>
      <c r="K47" s="126" t="s">
        <v>27</v>
      </c>
    </row>
    <row r="48" spans="1:11" s="8" customFormat="1" ht="63" customHeight="1">
      <c r="A48" s="455" t="s">
        <v>53</v>
      </c>
      <c r="B48" s="126" t="s">
        <v>54</v>
      </c>
      <c r="C48" s="126" t="s">
        <v>55</v>
      </c>
      <c r="D48" s="126" t="s">
        <v>56</v>
      </c>
      <c r="E48" s="155">
        <v>12</v>
      </c>
      <c r="F48" s="127"/>
      <c r="G48" s="38">
        <v>0</v>
      </c>
      <c r="H48" s="38">
        <v>11</v>
      </c>
      <c r="I48" s="38">
        <v>11</v>
      </c>
      <c r="J48" s="139"/>
      <c r="K48" s="153" t="s">
        <v>57</v>
      </c>
    </row>
    <row r="49" spans="1:11" s="8" customFormat="1" ht="75.75" customHeight="1">
      <c r="A49" s="456"/>
      <c r="B49" s="126" t="s">
        <v>58</v>
      </c>
      <c r="C49" s="126" t="s">
        <v>59</v>
      </c>
      <c r="D49" s="126" t="s">
        <v>60</v>
      </c>
      <c r="E49" s="82">
        <v>1</v>
      </c>
      <c r="F49" s="133" t="s">
        <v>654</v>
      </c>
      <c r="G49" s="38">
        <v>0</v>
      </c>
      <c r="H49" s="27">
        <v>1</v>
      </c>
      <c r="I49" s="27">
        <v>0.5</v>
      </c>
      <c r="J49" s="139"/>
      <c r="K49" s="153" t="s">
        <v>57</v>
      </c>
    </row>
    <row r="50" spans="1:11" s="8" customFormat="1" ht="83.25" customHeight="1">
      <c r="A50" s="457"/>
      <c r="B50" s="128" t="s">
        <v>61</v>
      </c>
      <c r="C50" s="128" t="s">
        <v>62</v>
      </c>
      <c r="D50" s="128" t="s">
        <v>63</v>
      </c>
      <c r="E50" s="66">
        <f>468+500</f>
        <v>968</v>
      </c>
      <c r="F50" s="133" t="s">
        <v>653</v>
      </c>
      <c r="G50" s="38">
        <v>0</v>
      </c>
      <c r="H50" s="38">
        <v>802</v>
      </c>
      <c r="I50" s="153" t="s">
        <v>745</v>
      </c>
      <c r="J50" s="139"/>
      <c r="K50" s="153" t="s">
        <v>404</v>
      </c>
    </row>
    <row r="51" spans="1:11" s="8" customFormat="1" ht="93.75" customHeight="1">
      <c r="A51" s="457"/>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454" t="s">
        <v>843</v>
      </c>
      <c r="B52" s="454"/>
      <c r="C52" s="454"/>
      <c r="D52" s="454"/>
      <c r="E52" s="454"/>
      <c r="F52" s="454"/>
      <c r="G52" s="454"/>
      <c r="H52" s="454"/>
      <c r="I52" s="454"/>
      <c r="J52" s="454"/>
      <c r="K52" s="454"/>
    </row>
    <row r="53" spans="1:11" s="24" customFormat="1" ht="23.25" customHeight="1">
      <c r="A53" s="522" t="s">
        <v>210</v>
      </c>
      <c r="B53" s="523"/>
      <c r="C53" s="523"/>
      <c r="D53" s="523"/>
      <c r="E53" s="523"/>
      <c r="F53" s="523"/>
      <c r="G53" s="523"/>
      <c r="H53" s="523"/>
      <c r="I53" s="523"/>
      <c r="J53" s="523"/>
      <c r="K53" s="524"/>
    </row>
    <row r="54" spans="1:11" s="17" customFormat="1" ht="30.75" customHeight="1">
      <c r="A54" s="458" t="s">
        <v>235</v>
      </c>
      <c r="B54" s="458"/>
      <c r="C54" s="458"/>
      <c r="D54" s="458"/>
      <c r="E54" s="458"/>
      <c r="F54" s="458"/>
      <c r="G54" s="458"/>
      <c r="H54" s="458"/>
      <c r="I54" s="458"/>
      <c r="J54" s="458"/>
      <c r="K54" s="458"/>
    </row>
    <row r="55" spans="1:11" s="33" customFormat="1" ht="35.25" customHeight="1">
      <c r="A55" s="46" t="s">
        <v>477</v>
      </c>
      <c r="B55" s="453" t="s">
        <v>479</v>
      </c>
      <c r="C55" s="453" t="s">
        <v>514</v>
      </c>
      <c r="D55" s="453" t="s">
        <v>3</v>
      </c>
      <c r="E55" s="453" t="s">
        <v>528</v>
      </c>
      <c r="F55" s="453"/>
      <c r="G55" s="508" t="s">
        <v>515</v>
      </c>
      <c r="H55" s="515"/>
      <c r="I55" s="515"/>
      <c r="J55" s="509"/>
      <c r="K55" s="453" t="s">
        <v>485</v>
      </c>
    </row>
    <row r="56" spans="1:11" s="33" customFormat="1" ht="36">
      <c r="A56" s="75" t="s">
        <v>478</v>
      </c>
      <c r="B56" s="453"/>
      <c r="C56" s="453"/>
      <c r="D56" s="453"/>
      <c r="E56" s="124" t="s">
        <v>392</v>
      </c>
      <c r="F56" s="124" t="s">
        <v>391</v>
      </c>
      <c r="G56" s="3" t="s">
        <v>516</v>
      </c>
      <c r="H56" s="3" t="s">
        <v>517</v>
      </c>
      <c r="I56" s="3" t="s">
        <v>396</v>
      </c>
      <c r="J56" s="3" t="s">
        <v>391</v>
      </c>
      <c r="K56" s="453"/>
    </row>
    <row r="57" spans="1:13" s="25" customFormat="1" ht="152.25" customHeight="1">
      <c r="A57" s="454" t="s">
        <v>480</v>
      </c>
      <c r="B57" s="454"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454"/>
      <c r="B58" s="454"/>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454"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454"/>
      <c r="B62" s="4" t="s">
        <v>239</v>
      </c>
      <c r="C62" s="4" t="s">
        <v>217</v>
      </c>
      <c r="D62" s="128" t="s">
        <v>212</v>
      </c>
      <c r="E62" s="125" t="s">
        <v>500</v>
      </c>
      <c r="F62" s="125"/>
      <c r="G62" s="19">
        <v>0</v>
      </c>
      <c r="H62" s="27">
        <v>1</v>
      </c>
      <c r="I62" s="139" t="s">
        <v>750</v>
      </c>
      <c r="J62" s="139" t="s">
        <v>751</v>
      </c>
      <c r="K62" s="126" t="s">
        <v>213</v>
      </c>
    </row>
    <row r="63" spans="1:11" s="25" customFormat="1" ht="96.75" customHeight="1">
      <c r="A63" s="454"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454"/>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454"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454"/>
      <c r="B67" s="125" t="s">
        <v>346</v>
      </c>
      <c r="C67" s="125" t="s">
        <v>347</v>
      </c>
      <c r="D67" s="4" t="s">
        <v>348</v>
      </c>
      <c r="E67" s="92"/>
      <c r="F67" s="19" t="s">
        <v>410</v>
      </c>
      <c r="G67" s="19">
        <v>0</v>
      </c>
      <c r="H67" s="19">
        <v>0.5</v>
      </c>
      <c r="I67" s="16">
        <v>0.1</v>
      </c>
      <c r="J67" s="149" t="s">
        <v>753</v>
      </c>
      <c r="K67" s="125" t="s">
        <v>223</v>
      </c>
    </row>
    <row r="68" spans="1:11" s="25" customFormat="1" ht="60">
      <c r="A68" s="466"/>
      <c r="B68" s="454" t="s">
        <v>531</v>
      </c>
      <c r="C68" s="4" t="s">
        <v>532</v>
      </c>
      <c r="D68" s="125" t="s">
        <v>412</v>
      </c>
      <c r="E68" s="23">
        <v>1</v>
      </c>
      <c r="F68" s="23"/>
      <c r="G68" s="19">
        <v>0</v>
      </c>
      <c r="H68" s="23">
        <v>1</v>
      </c>
      <c r="I68" s="23"/>
      <c r="J68" s="149" t="s">
        <v>754</v>
      </c>
      <c r="K68" s="126" t="s">
        <v>411</v>
      </c>
    </row>
    <row r="69" spans="1:11" s="30" customFormat="1" ht="72" customHeight="1">
      <c r="A69" s="466"/>
      <c r="B69" s="463"/>
      <c r="C69" s="4" t="s">
        <v>356</v>
      </c>
      <c r="D69" s="125" t="s">
        <v>345</v>
      </c>
      <c r="E69" s="19">
        <v>1</v>
      </c>
      <c r="F69" s="19"/>
      <c r="G69" s="19">
        <v>0</v>
      </c>
      <c r="H69" s="19">
        <v>1</v>
      </c>
      <c r="I69" s="19">
        <v>1</v>
      </c>
      <c r="J69" s="149" t="s">
        <v>755</v>
      </c>
      <c r="K69" s="125" t="s">
        <v>349</v>
      </c>
    </row>
    <row r="70" spans="1:11" s="25" customFormat="1" ht="72">
      <c r="A70" s="466"/>
      <c r="B70" s="4" t="s">
        <v>224</v>
      </c>
      <c r="C70" s="125" t="s">
        <v>225</v>
      </c>
      <c r="D70" s="125" t="s">
        <v>226</v>
      </c>
      <c r="E70" s="19" t="s">
        <v>407</v>
      </c>
      <c r="F70" s="19"/>
      <c r="G70" s="19">
        <v>0</v>
      </c>
      <c r="H70" s="19">
        <f>9/9</f>
        <v>1</v>
      </c>
      <c r="I70" s="19">
        <v>0.6</v>
      </c>
      <c r="J70" s="149" t="s">
        <v>756</v>
      </c>
      <c r="K70" s="126" t="s">
        <v>227</v>
      </c>
    </row>
    <row r="71" spans="1:11" s="25" customFormat="1" ht="60">
      <c r="A71" s="466"/>
      <c r="B71" s="4" t="s">
        <v>228</v>
      </c>
      <c r="C71" s="125" t="s">
        <v>229</v>
      </c>
      <c r="D71" s="125" t="s">
        <v>395</v>
      </c>
      <c r="E71" s="19" t="s">
        <v>408</v>
      </c>
      <c r="F71" s="19"/>
      <c r="G71" s="19">
        <v>0</v>
      </c>
      <c r="H71" s="19">
        <f>21/21</f>
        <v>1</v>
      </c>
      <c r="I71" s="19">
        <v>0.5</v>
      </c>
      <c r="J71" s="149" t="s">
        <v>757</v>
      </c>
      <c r="K71" s="126" t="s">
        <v>230</v>
      </c>
    </row>
    <row r="72" spans="1:11" s="25" customFormat="1" ht="72">
      <c r="A72" s="466"/>
      <c r="B72" s="4" t="s">
        <v>231</v>
      </c>
      <c r="C72" s="125" t="s">
        <v>232</v>
      </c>
      <c r="D72" s="125" t="s">
        <v>233</v>
      </c>
      <c r="E72" s="19" t="s">
        <v>504</v>
      </c>
      <c r="F72" s="19"/>
      <c r="G72" s="19">
        <v>0</v>
      </c>
      <c r="H72" s="19">
        <f>5/5</f>
        <v>1</v>
      </c>
      <c r="I72" s="19">
        <v>0.3</v>
      </c>
      <c r="J72" s="149" t="s">
        <v>762</v>
      </c>
      <c r="K72" s="126" t="s">
        <v>234</v>
      </c>
    </row>
    <row r="73" spans="1:11" ht="72.75" customHeight="1">
      <c r="A73" s="466"/>
      <c r="B73" s="126" t="s">
        <v>66</v>
      </c>
      <c r="C73" s="128" t="s">
        <v>67</v>
      </c>
      <c r="D73" s="128" t="s">
        <v>68</v>
      </c>
      <c r="E73" s="27">
        <v>0.4</v>
      </c>
      <c r="F73" s="27"/>
      <c r="G73" s="66">
        <v>0</v>
      </c>
      <c r="H73" s="27">
        <v>1</v>
      </c>
      <c r="I73" s="19" t="s">
        <v>763</v>
      </c>
      <c r="J73" s="149" t="s">
        <v>758</v>
      </c>
      <c r="K73" s="126" t="s">
        <v>69</v>
      </c>
    </row>
    <row r="74" spans="1:11" ht="87.75" customHeight="1">
      <c r="A74" s="466"/>
      <c r="B74" s="126" t="s">
        <v>70</v>
      </c>
      <c r="C74" s="128" t="s">
        <v>71</v>
      </c>
      <c r="D74" s="128" t="s">
        <v>72</v>
      </c>
      <c r="E74" s="27">
        <v>1</v>
      </c>
      <c r="F74" s="27"/>
      <c r="G74" s="66">
        <v>0</v>
      </c>
      <c r="H74" s="27">
        <v>1</v>
      </c>
      <c r="I74" s="19" t="s">
        <v>759</v>
      </c>
      <c r="J74" s="149" t="s">
        <v>760</v>
      </c>
      <c r="K74" s="126" t="s">
        <v>69</v>
      </c>
    </row>
    <row r="75" spans="1:11" s="8" customFormat="1" ht="30.75" customHeight="1">
      <c r="A75" s="466" t="s">
        <v>475</v>
      </c>
      <c r="B75" s="475"/>
      <c r="C75" s="475"/>
      <c r="D75" s="475"/>
      <c r="E75" s="475"/>
      <c r="F75" s="475"/>
      <c r="G75" s="475"/>
      <c r="H75" s="475"/>
      <c r="I75" s="475"/>
      <c r="J75" s="475"/>
      <c r="K75" s="475"/>
    </row>
    <row r="76" spans="1:11" ht="23.25" customHeight="1">
      <c r="A76" s="479" t="s">
        <v>73</v>
      </c>
      <c r="B76" s="479"/>
      <c r="C76" s="479"/>
      <c r="D76" s="479"/>
      <c r="E76" s="479"/>
      <c r="F76" s="479"/>
      <c r="G76" s="479"/>
      <c r="H76" s="479"/>
      <c r="I76" s="479"/>
      <c r="J76" s="479"/>
      <c r="K76" s="479"/>
    </row>
    <row r="77" spans="1:212" ht="18.75" customHeight="1">
      <c r="A77" s="454" t="s">
        <v>207</v>
      </c>
      <c r="B77" s="454"/>
      <c r="C77" s="454"/>
      <c r="D77" s="454"/>
      <c r="E77" s="454"/>
      <c r="F77" s="454"/>
      <c r="G77" s="454"/>
      <c r="H77" s="454"/>
      <c r="I77" s="454"/>
      <c r="J77" s="454"/>
      <c r="K77" s="45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454"/>
      <c r="B78" s="454"/>
      <c r="C78" s="454"/>
      <c r="D78" s="454"/>
      <c r="E78" s="454"/>
      <c r="F78" s="454"/>
      <c r="G78" s="454"/>
      <c r="H78" s="454"/>
      <c r="I78" s="454"/>
      <c r="J78" s="454"/>
      <c r="K78" s="454"/>
    </row>
    <row r="79" spans="1:11" s="33" customFormat="1" ht="35.25" customHeight="1">
      <c r="A79" s="46" t="s">
        <v>477</v>
      </c>
      <c r="B79" s="453" t="s">
        <v>479</v>
      </c>
      <c r="C79" s="453" t="s">
        <v>514</v>
      </c>
      <c r="D79" s="453" t="s">
        <v>3</v>
      </c>
      <c r="E79" s="453" t="s">
        <v>528</v>
      </c>
      <c r="F79" s="453"/>
      <c r="G79" s="508" t="s">
        <v>515</v>
      </c>
      <c r="H79" s="515"/>
      <c r="I79" s="515"/>
      <c r="J79" s="509"/>
      <c r="K79" s="453" t="s">
        <v>485</v>
      </c>
    </row>
    <row r="80" spans="1:11" s="33" customFormat="1" ht="36">
      <c r="A80" s="46" t="s">
        <v>478</v>
      </c>
      <c r="B80" s="453"/>
      <c r="C80" s="453"/>
      <c r="D80" s="453"/>
      <c r="E80" s="124" t="s">
        <v>392</v>
      </c>
      <c r="F80" s="124" t="s">
        <v>391</v>
      </c>
      <c r="G80" s="3" t="s">
        <v>516</v>
      </c>
      <c r="H80" s="3" t="s">
        <v>517</v>
      </c>
      <c r="I80" s="3" t="s">
        <v>396</v>
      </c>
      <c r="J80" s="3" t="s">
        <v>391</v>
      </c>
      <c r="K80" s="453"/>
    </row>
    <row r="81" spans="1:212" s="8" customFormat="1" ht="157.5" customHeight="1">
      <c r="A81" s="466"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466"/>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466"/>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466"/>
      <c r="B84" s="64" t="s">
        <v>558</v>
      </c>
      <c r="C84" s="64" t="s">
        <v>559</v>
      </c>
      <c r="D84" s="56" t="s">
        <v>560</v>
      </c>
      <c r="E84" s="56" t="s">
        <v>561</v>
      </c>
      <c r="F84" s="4" t="s">
        <v>562</v>
      </c>
      <c r="G84" s="62">
        <v>0</v>
      </c>
      <c r="H84" s="63">
        <v>1</v>
      </c>
      <c r="I84" s="4"/>
      <c r="J84" s="4"/>
      <c r="K84" s="133" t="s">
        <v>563</v>
      </c>
    </row>
    <row r="85" spans="1:11" s="8" customFormat="1" ht="86.25" customHeight="1">
      <c r="A85" s="466"/>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510" t="s">
        <v>130</v>
      </c>
      <c r="B87" s="510"/>
      <c r="C87" s="510"/>
      <c r="D87" s="510"/>
      <c r="E87" s="510"/>
      <c r="F87" s="510"/>
      <c r="G87" s="510"/>
      <c r="H87" s="510"/>
      <c r="I87" s="510"/>
      <c r="J87" s="510"/>
      <c r="K87" s="510"/>
    </row>
    <row r="88" spans="1:11" ht="46.5" customHeight="1">
      <c r="A88" s="462" t="s">
        <v>520</v>
      </c>
      <c r="B88" s="462"/>
      <c r="C88" s="462"/>
      <c r="D88" s="462"/>
      <c r="E88" s="462"/>
      <c r="F88" s="462"/>
      <c r="G88" s="462"/>
      <c r="H88" s="462"/>
      <c r="I88" s="462"/>
      <c r="J88" s="462"/>
      <c r="K88" s="462"/>
    </row>
    <row r="89" spans="1:11" s="33" customFormat="1" ht="35.25" customHeight="1">
      <c r="A89" s="46" t="s">
        <v>477</v>
      </c>
      <c r="B89" s="453" t="s">
        <v>479</v>
      </c>
      <c r="C89" s="453" t="s">
        <v>514</v>
      </c>
      <c r="D89" s="453" t="s">
        <v>3</v>
      </c>
      <c r="E89" s="453" t="s">
        <v>528</v>
      </c>
      <c r="F89" s="453"/>
      <c r="G89" s="508" t="s">
        <v>515</v>
      </c>
      <c r="H89" s="515"/>
      <c r="I89" s="515"/>
      <c r="J89" s="509"/>
      <c r="K89" s="453" t="s">
        <v>485</v>
      </c>
    </row>
    <row r="90" spans="1:11" s="33" customFormat="1" ht="36">
      <c r="A90" s="75" t="s">
        <v>478</v>
      </c>
      <c r="B90" s="453"/>
      <c r="C90" s="453"/>
      <c r="D90" s="453"/>
      <c r="E90" s="124" t="s">
        <v>392</v>
      </c>
      <c r="F90" s="124" t="s">
        <v>391</v>
      </c>
      <c r="G90" s="3" t="s">
        <v>516</v>
      </c>
      <c r="H90" s="3" t="s">
        <v>517</v>
      </c>
      <c r="I90" s="3" t="s">
        <v>396</v>
      </c>
      <c r="J90" s="3" t="s">
        <v>391</v>
      </c>
      <c r="K90" s="453"/>
    </row>
    <row r="91" spans="1:11" ht="72">
      <c r="A91" s="468" t="s">
        <v>481</v>
      </c>
      <c r="B91" s="493" t="s">
        <v>132</v>
      </c>
      <c r="C91" s="51" t="s">
        <v>133</v>
      </c>
      <c r="D91" s="51" t="s">
        <v>414</v>
      </c>
      <c r="E91" s="16">
        <v>1</v>
      </c>
      <c r="F91" s="51" t="s">
        <v>665</v>
      </c>
      <c r="G91" s="22">
        <v>0</v>
      </c>
      <c r="H91" s="16">
        <v>1</v>
      </c>
      <c r="I91" s="93"/>
      <c r="J91" s="93"/>
      <c r="K91" s="51" t="s">
        <v>131</v>
      </c>
    </row>
    <row r="92" spans="1:11" ht="36">
      <c r="A92" s="468"/>
      <c r="B92" s="493"/>
      <c r="C92" s="51" t="s">
        <v>685</v>
      </c>
      <c r="D92" s="51" t="s">
        <v>664</v>
      </c>
      <c r="E92" s="16" t="s">
        <v>398</v>
      </c>
      <c r="F92" s="51"/>
      <c r="G92" s="22">
        <v>0</v>
      </c>
      <c r="H92" s="16">
        <v>1</v>
      </c>
      <c r="I92" s="93"/>
      <c r="J92" s="93"/>
      <c r="K92" s="51"/>
    </row>
    <row r="93" spans="1:11" ht="60">
      <c r="A93" s="468"/>
      <c r="B93" s="493"/>
      <c r="C93" s="21" t="s">
        <v>134</v>
      </c>
      <c r="D93" s="21" t="s">
        <v>135</v>
      </c>
      <c r="E93" s="131" t="s">
        <v>413</v>
      </c>
      <c r="F93" s="4" t="s">
        <v>533</v>
      </c>
      <c r="G93" s="22">
        <v>0</v>
      </c>
      <c r="H93" s="16">
        <v>1</v>
      </c>
      <c r="I93" s="51"/>
      <c r="J93" s="51"/>
      <c r="K93" s="51" t="s">
        <v>131</v>
      </c>
    </row>
    <row r="94" spans="1:11" ht="79.5" customHeight="1">
      <c r="A94" s="468"/>
      <c r="B94" s="51" t="s">
        <v>136</v>
      </c>
      <c r="C94" s="125" t="s">
        <v>137</v>
      </c>
      <c r="D94" s="125" t="s">
        <v>138</v>
      </c>
      <c r="E94" s="131" t="s">
        <v>417</v>
      </c>
      <c r="F94" s="4" t="s">
        <v>712</v>
      </c>
      <c r="G94" s="23">
        <v>0</v>
      </c>
      <c r="H94" s="19">
        <v>1</v>
      </c>
      <c r="I94" s="51"/>
      <c r="J94" s="51"/>
      <c r="K94" s="51" t="s">
        <v>131</v>
      </c>
    </row>
    <row r="95" spans="1:11" ht="84">
      <c r="A95" s="493"/>
      <c r="B95" s="51" t="s">
        <v>209</v>
      </c>
      <c r="C95" s="125" t="s">
        <v>521</v>
      </c>
      <c r="D95" s="125" t="s">
        <v>139</v>
      </c>
      <c r="E95" s="131" t="s">
        <v>711</v>
      </c>
      <c r="F95" s="4" t="s">
        <v>415</v>
      </c>
      <c r="G95" s="23">
        <v>0</v>
      </c>
      <c r="H95" s="19">
        <v>1</v>
      </c>
      <c r="I95" s="51"/>
      <c r="J95" s="51"/>
      <c r="K95" s="51" t="s">
        <v>131</v>
      </c>
    </row>
    <row r="96" spans="1:11" ht="48">
      <c r="A96" s="493"/>
      <c r="B96" s="51" t="s">
        <v>140</v>
      </c>
      <c r="C96" s="125" t="s">
        <v>141</v>
      </c>
      <c r="D96" s="125" t="s">
        <v>142</v>
      </c>
      <c r="E96" s="131" t="s">
        <v>418</v>
      </c>
      <c r="F96" s="4" t="s">
        <v>416</v>
      </c>
      <c r="G96" s="23">
        <v>0</v>
      </c>
      <c r="H96" s="16">
        <v>1</v>
      </c>
      <c r="I96" s="51"/>
      <c r="J96" s="51"/>
      <c r="K96" s="51" t="s">
        <v>131</v>
      </c>
    </row>
    <row r="97" spans="1:11" ht="78" customHeight="1">
      <c r="A97" s="493"/>
      <c r="B97" s="51" t="s">
        <v>143</v>
      </c>
      <c r="C97" s="125" t="s">
        <v>144</v>
      </c>
      <c r="D97" s="125" t="s">
        <v>145</v>
      </c>
      <c r="E97" s="19">
        <v>0.9</v>
      </c>
      <c r="F97" s="4" t="s">
        <v>713</v>
      </c>
      <c r="G97" s="23">
        <v>0</v>
      </c>
      <c r="H97" s="16">
        <v>1</v>
      </c>
      <c r="I97" s="16"/>
      <c r="J97" s="16"/>
      <c r="K97" s="51" t="s">
        <v>131</v>
      </c>
    </row>
    <row r="98" spans="1:11" ht="54.75" customHeight="1">
      <c r="A98" s="494"/>
      <c r="B98" s="125" t="s">
        <v>339</v>
      </c>
      <c r="C98" s="125" t="s">
        <v>358</v>
      </c>
      <c r="D98" s="125" t="s">
        <v>340</v>
      </c>
      <c r="E98" s="131">
        <v>1</v>
      </c>
      <c r="F98" s="4"/>
      <c r="G98" s="23">
        <v>0</v>
      </c>
      <c r="H98" s="23">
        <v>1</v>
      </c>
      <c r="I98" s="23"/>
      <c r="J98" s="23"/>
      <c r="K98" s="51" t="s">
        <v>338</v>
      </c>
    </row>
    <row r="99" spans="1:11" ht="36">
      <c r="A99" s="468" t="s">
        <v>146</v>
      </c>
      <c r="B99" s="28" t="s">
        <v>66</v>
      </c>
      <c r="C99" s="128" t="s">
        <v>67</v>
      </c>
      <c r="D99" s="128" t="s">
        <v>68</v>
      </c>
      <c r="E99" s="27">
        <v>0.8</v>
      </c>
      <c r="F99" s="4"/>
      <c r="G99" s="23">
        <v>0</v>
      </c>
      <c r="H99" s="9">
        <v>1</v>
      </c>
      <c r="I99" s="9"/>
      <c r="J99" s="9"/>
      <c r="K99" s="28" t="s">
        <v>69</v>
      </c>
    </row>
    <row r="100" spans="1:11" ht="61.5" customHeight="1">
      <c r="A100" s="454"/>
      <c r="B100" s="28" t="s">
        <v>70</v>
      </c>
      <c r="C100" s="128" t="s">
        <v>71</v>
      </c>
      <c r="D100" s="128" t="s">
        <v>72</v>
      </c>
      <c r="E100" s="27">
        <v>1</v>
      </c>
      <c r="F100" s="4" t="s">
        <v>420</v>
      </c>
      <c r="G100" s="23">
        <v>0</v>
      </c>
      <c r="H100" s="9">
        <v>1</v>
      </c>
      <c r="I100" s="9"/>
      <c r="J100" s="9"/>
      <c r="K100" s="28" t="s">
        <v>69</v>
      </c>
    </row>
    <row r="101" spans="1:11" s="17" customFormat="1" ht="24" customHeight="1">
      <c r="A101" s="491" t="s">
        <v>371</v>
      </c>
      <c r="B101" s="491"/>
      <c r="C101" s="491"/>
      <c r="D101" s="491"/>
      <c r="E101" s="491"/>
      <c r="F101" s="491"/>
      <c r="G101" s="491"/>
      <c r="H101" s="491"/>
      <c r="I101" s="491"/>
      <c r="J101" s="491"/>
      <c r="K101" s="491"/>
    </row>
    <row r="102" spans="1:11" s="17" customFormat="1" ht="36" customHeight="1">
      <c r="A102" s="492" t="s">
        <v>534</v>
      </c>
      <c r="B102" s="492"/>
      <c r="C102" s="492"/>
      <c r="D102" s="492"/>
      <c r="E102" s="492"/>
      <c r="F102" s="492"/>
      <c r="G102" s="492"/>
      <c r="H102" s="492"/>
      <c r="I102" s="492"/>
      <c r="J102" s="492"/>
      <c r="K102" s="492"/>
    </row>
    <row r="103" spans="1:11" s="33" customFormat="1" ht="35.25" customHeight="1">
      <c r="A103" s="46" t="s">
        <v>477</v>
      </c>
      <c r="B103" s="453" t="s">
        <v>479</v>
      </c>
      <c r="C103" s="453" t="s">
        <v>514</v>
      </c>
      <c r="D103" s="453" t="s">
        <v>3</v>
      </c>
      <c r="E103" s="453" t="s">
        <v>528</v>
      </c>
      <c r="F103" s="453"/>
      <c r="G103" s="508" t="s">
        <v>515</v>
      </c>
      <c r="H103" s="515"/>
      <c r="I103" s="515"/>
      <c r="J103" s="509"/>
      <c r="K103" s="453" t="s">
        <v>485</v>
      </c>
    </row>
    <row r="104" spans="1:11" s="33" customFormat="1" ht="36">
      <c r="A104" s="46" t="s">
        <v>478</v>
      </c>
      <c r="B104" s="453"/>
      <c r="C104" s="453"/>
      <c r="D104" s="453"/>
      <c r="E104" s="124" t="s">
        <v>392</v>
      </c>
      <c r="F104" s="124" t="s">
        <v>391</v>
      </c>
      <c r="G104" s="3" t="s">
        <v>516</v>
      </c>
      <c r="H104" s="3" t="s">
        <v>517</v>
      </c>
      <c r="I104" s="3" t="s">
        <v>396</v>
      </c>
      <c r="J104" s="3" t="s">
        <v>391</v>
      </c>
      <c r="K104" s="453"/>
    </row>
    <row r="105" spans="1:11" s="15" customFormat="1" ht="276" customHeight="1">
      <c r="A105" s="454" t="s">
        <v>482</v>
      </c>
      <c r="B105" s="478" t="s">
        <v>363</v>
      </c>
      <c r="C105" s="469" t="s">
        <v>364</v>
      </c>
      <c r="D105" s="128" t="s">
        <v>365</v>
      </c>
      <c r="E105" s="128">
        <v>20</v>
      </c>
      <c r="F105" s="128" t="s">
        <v>686</v>
      </c>
      <c r="G105" s="66">
        <v>8</v>
      </c>
      <c r="H105" s="143" t="s">
        <v>687</v>
      </c>
      <c r="I105" s="142" t="s">
        <v>764</v>
      </c>
      <c r="J105" s="143" t="s">
        <v>765</v>
      </c>
      <c r="K105" s="128" t="s">
        <v>366</v>
      </c>
    </row>
    <row r="106" spans="1:11" s="15" customFormat="1" ht="163.5" customHeight="1">
      <c r="A106" s="478"/>
      <c r="B106" s="478"/>
      <c r="C106" s="469"/>
      <c r="D106" s="128" t="s">
        <v>472</v>
      </c>
      <c r="E106" s="128">
        <v>8</v>
      </c>
      <c r="F106" s="128" t="s">
        <v>688</v>
      </c>
      <c r="G106" s="66">
        <v>6</v>
      </c>
      <c r="H106" s="143" t="s">
        <v>687</v>
      </c>
      <c r="I106" s="143" t="s">
        <v>766</v>
      </c>
      <c r="J106" s="143" t="s">
        <v>767</v>
      </c>
      <c r="K106" s="128" t="s">
        <v>366</v>
      </c>
    </row>
    <row r="107" spans="1:11" s="15" customFormat="1" ht="71.25" customHeight="1">
      <c r="A107" s="478"/>
      <c r="B107" s="478"/>
      <c r="C107" s="469"/>
      <c r="D107" s="128" t="s">
        <v>367</v>
      </c>
      <c r="E107" s="128">
        <v>0</v>
      </c>
      <c r="F107" s="128" t="s">
        <v>689</v>
      </c>
      <c r="G107" s="66">
        <v>0</v>
      </c>
      <c r="H107" s="143" t="s">
        <v>687</v>
      </c>
      <c r="I107" s="143" t="s">
        <v>768</v>
      </c>
      <c r="J107" s="143" t="s">
        <v>769</v>
      </c>
      <c r="K107" s="128" t="s">
        <v>366</v>
      </c>
    </row>
    <row r="108" spans="1:11" s="15" customFormat="1" ht="149.25" customHeight="1">
      <c r="A108" s="478"/>
      <c r="B108" s="478"/>
      <c r="C108" s="469"/>
      <c r="D108" s="128" t="s">
        <v>368</v>
      </c>
      <c r="E108" s="128" t="s">
        <v>423</v>
      </c>
      <c r="F108" s="128" t="s">
        <v>690</v>
      </c>
      <c r="G108" s="66">
        <v>0</v>
      </c>
      <c r="H108" s="143" t="s">
        <v>687</v>
      </c>
      <c r="I108" s="143" t="s">
        <v>770</v>
      </c>
      <c r="J108" s="143" t="s">
        <v>771</v>
      </c>
      <c r="K108" s="128" t="s">
        <v>366</v>
      </c>
    </row>
    <row r="109" spans="1:11" s="15" customFormat="1" ht="126.75" customHeight="1">
      <c r="A109" s="478"/>
      <c r="B109" s="478"/>
      <c r="C109" s="128" t="s">
        <v>369</v>
      </c>
      <c r="D109" s="128" t="s">
        <v>370</v>
      </c>
      <c r="E109" s="128" t="s">
        <v>424</v>
      </c>
      <c r="F109" s="128" t="s">
        <v>691</v>
      </c>
      <c r="G109" s="66">
        <v>65</v>
      </c>
      <c r="H109" s="27">
        <v>1</v>
      </c>
      <c r="I109" s="143" t="s">
        <v>772</v>
      </c>
      <c r="J109" s="143" t="s">
        <v>773</v>
      </c>
      <c r="K109" s="128" t="s">
        <v>366</v>
      </c>
    </row>
    <row r="110" spans="1:11" ht="63" customHeight="1">
      <c r="A110" s="478"/>
      <c r="B110" s="128" t="s">
        <v>66</v>
      </c>
      <c r="C110" s="128" t="s">
        <v>67</v>
      </c>
      <c r="D110" s="128" t="s">
        <v>68</v>
      </c>
      <c r="E110" s="42">
        <v>1</v>
      </c>
      <c r="F110" s="128" t="s">
        <v>692</v>
      </c>
      <c r="G110" s="27">
        <v>0.4</v>
      </c>
      <c r="H110" s="27">
        <v>1</v>
      </c>
      <c r="I110" s="82" t="s">
        <v>774</v>
      </c>
      <c r="J110" s="143" t="s">
        <v>775</v>
      </c>
      <c r="K110" s="128" t="s">
        <v>471</v>
      </c>
    </row>
    <row r="111" spans="1:11" ht="119.25" customHeight="1">
      <c r="A111" s="478"/>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467" t="s">
        <v>272</v>
      </c>
      <c r="B113" s="467"/>
      <c r="C113" s="467"/>
      <c r="D113" s="467"/>
      <c r="E113" s="467"/>
      <c r="F113" s="467"/>
      <c r="G113" s="467"/>
      <c r="H113" s="467"/>
      <c r="I113" s="467"/>
      <c r="J113" s="467"/>
      <c r="K113" s="467"/>
    </row>
    <row r="114" spans="1:11" s="17" customFormat="1" ht="32.25" customHeight="1">
      <c r="A114" s="484" t="s">
        <v>293</v>
      </c>
      <c r="B114" s="484"/>
      <c r="C114" s="484"/>
      <c r="D114" s="484"/>
      <c r="E114" s="484"/>
      <c r="F114" s="484"/>
      <c r="G114" s="484"/>
      <c r="H114" s="484"/>
      <c r="I114" s="484"/>
      <c r="J114" s="484"/>
      <c r="K114" s="484"/>
    </row>
    <row r="115" spans="1:11" s="33" customFormat="1" ht="35.25" customHeight="1">
      <c r="A115" s="46" t="s">
        <v>477</v>
      </c>
      <c r="B115" s="453" t="s">
        <v>479</v>
      </c>
      <c r="C115" s="453" t="s">
        <v>514</v>
      </c>
      <c r="D115" s="453" t="s">
        <v>3</v>
      </c>
      <c r="E115" s="453" t="s">
        <v>528</v>
      </c>
      <c r="F115" s="453"/>
      <c r="G115" s="508" t="s">
        <v>515</v>
      </c>
      <c r="H115" s="515"/>
      <c r="I115" s="515"/>
      <c r="J115" s="509"/>
      <c r="K115" s="453" t="s">
        <v>485</v>
      </c>
    </row>
    <row r="116" spans="1:11" s="33" customFormat="1" ht="36">
      <c r="A116" s="46" t="s">
        <v>478</v>
      </c>
      <c r="B116" s="453"/>
      <c r="C116" s="453"/>
      <c r="D116" s="453"/>
      <c r="E116" s="124" t="s">
        <v>392</v>
      </c>
      <c r="F116" s="124" t="s">
        <v>391</v>
      </c>
      <c r="G116" s="3" t="s">
        <v>516</v>
      </c>
      <c r="H116" s="3" t="s">
        <v>517</v>
      </c>
      <c r="I116" s="3" t="s">
        <v>396</v>
      </c>
      <c r="J116" s="3" t="s">
        <v>391</v>
      </c>
      <c r="K116" s="453"/>
    </row>
    <row r="117" spans="1:11" s="14" customFormat="1" ht="88.5" customHeight="1">
      <c r="A117" s="478" t="s">
        <v>432</v>
      </c>
      <c r="B117" s="478" t="s">
        <v>597</v>
      </c>
      <c r="C117" s="478" t="s">
        <v>357</v>
      </c>
      <c r="D117" s="128" t="s">
        <v>596</v>
      </c>
      <c r="E117" s="87" t="s">
        <v>610</v>
      </c>
      <c r="F117" s="128" t="s">
        <v>625</v>
      </c>
      <c r="G117" s="88">
        <v>0</v>
      </c>
      <c r="H117" s="89">
        <v>6547040539</v>
      </c>
      <c r="I117" s="89"/>
      <c r="J117" s="89"/>
      <c r="K117" s="128" t="s">
        <v>611</v>
      </c>
    </row>
    <row r="118" spans="1:11" s="14" customFormat="1" ht="108">
      <c r="A118" s="478"/>
      <c r="B118" s="478"/>
      <c r="C118" s="478"/>
      <c r="D118" s="128" t="s">
        <v>476</v>
      </c>
      <c r="E118" s="27" t="s">
        <v>612</v>
      </c>
      <c r="F118" s="128" t="s">
        <v>694</v>
      </c>
      <c r="G118" s="66">
        <v>0</v>
      </c>
      <c r="H118" s="27">
        <v>0.5</v>
      </c>
      <c r="I118" s="90"/>
      <c r="J118" s="90"/>
      <c r="K118" s="128" t="s">
        <v>486</v>
      </c>
    </row>
    <row r="119" spans="1:11" s="14" customFormat="1" ht="72">
      <c r="A119" s="478"/>
      <c r="B119" s="478"/>
      <c r="C119" s="478"/>
      <c r="D119" s="128" t="s">
        <v>484</v>
      </c>
      <c r="E119" s="27" t="s">
        <v>613</v>
      </c>
      <c r="F119" s="128" t="s">
        <v>614</v>
      </c>
      <c r="G119" s="66">
        <v>0</v>
      </c>
      <c r="H119" s="27">
        <v>0.8</v>
      </c>
      <c r="I119" s="90"/>
      <c r="J119" s="90"/>
      <c r="K119" s="128" t="s">
        <v>486</v>
      </c>
    </row>
    <row r="120" spans="1:11" s="14" customFormat="1" ht="69.75" customHeight="1">
      <c r="A120" s="490"/>
      <c r="B120" s="128" t="s">
        <v>273</v>
      </c>
      <c r="C120" s="128" t="s">
        <v>274</v>
      </c>
      <c r="D120" s="128" t="s">
        <v>275</v>
      </c>
      <c r="E120" s="27">
        <v>1</v>
      </c>
      <c r="F120" s="125" t="s">
        <v>624</v>
      </c>
      <c r="G120" s="27">
        <v>0.7</v>
      </c>
      <c r="H120" s="66" t="s">
        <v>276</v>
      </c>
      <c r="I120" s="91"/>
      <c r="J120" s="91"/>
      <c r="K120" s="128" t="s">
        <v>361</v>
      </c>
    </row>
    <row r="121" spans="1:11" s="14" customFormat="1" ht="113.25" customHeight="1">
      <c r="A121" s="490"/>
      <c r="B121" s="128" t="s">
        <v>277</v>
      </c>
      <c r="C121" s="128" t="s">
        <v>278</v>
      </c>
      <c r="D121" s="128" t="s">
        <v>430</v>
      </c>
      <c r="E121" s="27">
        <v>0.9</v>
      </c>
      <c r="F121" s="125" t="s">
        <v>695</v>
      </c>
      <c r="G121" s="27">
        <v>0.9</v>
      </c>
      <c r="H121" s="27">
        <v>1</v>
      </c>
      <c r="I121" s="128"/>
      <c r="J121" s="128"/>
      <c r="K121" s="128" t="s">
        <v>487</v>
      </c>
    </row>
    <row r="122" spans="1:11" s="14" customFormat="1" ht="104.25" customHeight="1">
      <c r="A122" s="490"/>
      <c r="B122" s="128" t="s">
        <v>279</v>
      </c>
      <c r="C122" s="128" t="s">
        <v>280</v>
      </c>
      <c r="D122" s="128" t="s">
        <v>281</v>
      </c>
      <c r="E122" s="88" t="s">
        <v>425</v>
      </c>
      <c r="F122" s="125" t="s">
        <v>426</v>
      </c>
      <c r="G122" s="66">
        <v>0</v>
      </c>
      <c r="H122" s="27">
        <v>1</v>
      </c>
      <c r="I122" s="88"/>
      <c r="J122" s="88"/>
      <c r="K122" s="128" t="s">
        <v>488</v>
      </c>
    </row>
    <row r="123" spans="1:11" s="14" customFormat="1" ht="90" customHeight="1">
      <c r="A123" s="490"/>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490"/>
      <c r="B124" s="26" t="s">
        <v>285</v>
      </c>
      <c r="C124" s="128" t="s">
        <v>286</v>
      </c>
      <c r="D124" s="128" t="s">
        <v>287</v>
      </c>
      <c r="E124" s="128" t="s">
        <v>616</v>
      </c>
      <c r="F124" s="125" t="s">
        <v>535</v>
      </c>
      <c r="G124" s="66">
        <v>0.5</v>
      </c>
      <c r="H124" s="27">
        <v>1</v>
      </c>
      <c r="I124" s="128"/>
      <c r="J124" s="128"/>
      <c r="K124" s="128" t="s">
        <v>489</v>
      </c>
    </row>
    <row r="125" spans="1:11" s="14" customFormat="1" ht="96">
      <c r="A125" s="490"/>
      <c r="B125" s="478" t="s">
        <v>288</v>
      </c>
      <c r="C125" s="128" t="s">
        <v>289</v>
      </c>
      <c r="D125" s="128" t="s">
        <v>290</v>
      </c>
      <c r="E125" s="128">
        <v>0</v>
      </c>
      <c r="F125" s="128" t="s">
        <v>490</v>
      </c>
      <c r="G125" s="66">
        <v>0</v>
      </c>
      <c r="H125" s="66" t="s">
        <v>276</v>
      </c>
      <c r="I125" s="128"/>
      <c r="J125" s="128"/>
      <c r="K125" s="128" t="s">
        <v>491</v>
      </c>
    </row>
    <row r="126" spans="1:11" s="14" customFormat="1" ht="48">
      <c r="A126" s="490"/>
      <c r="B126" s="478"/>
      <c r="C126" s="128" t="s">
        <v>291</v>
      </c>
      <c r="D126" s="128" t="s">
        <v>292</v>
      </c>
      <c r="E126" s="128">
        <v>0</v>
      </c>
      <c r="F126" s="128" t="s">
        <v>431</v>
      </c>
      <c r="G126" s="66">
        <v>0</v>
      </c>
      <c r="H126" s="66" t="s">
        <v>276</v>
      </c>
      <c r="I126" s="94"/>
      <c r="J126" s="94"/>
      <c r="K126" s="128" t="s">
        <v>361</v>
      </c>
    </row>
    <row r="127" spans="1:11" s="14" customFormat="1" ht="353.25" customHeight="1">
      <c r="A127" s="490"/>
      <c r="B127" s="128" t="s">
        <v>359</v>
      </c>
      <c r="C127" s="128" t="s">
        <v>428</v>
      </c>
      <c r="D127" s="128" t="s">
        <v>598</v>
      </c>
      <c r="E127" s="126" t="s">
        <v>706</v>
      </c>
      <c r="F127" s="126" t="s">
        <v>666</v>
      </c>
      <c r="G127" s="66">
        <v>0</v>
      </c>
      <c r="H127" s="66" t="s">
        <v>429</v>
      </c>
      <c r="I127" s="128"/>
      <c r="J127" s="128"/>
      <c r="K127" s="128" t="s">
        <v>360</v>
      </c>
    </row>
    <row r="128" spans="1:11" ht="48" customHeight="1">
      <c r="A128" s="490"/>
      <c r="B128" s="128" t="s">
        <v>66</v>
      </c>
      <c r="C128" s="128" t="s">
        <v>67</v>
      </c>
      <c r="D128" s="128" t="s">
        <v>68</v>
      </c>
      <c r="E128" s="42">
        <v>0.7</v>
      </c>
      <c r="F128" s="128" t="s">
        <v>594</v>
      </c>
      <c r="G128" s="66">
        <v>0</v>
      </c>
      <c r="H128" s="27">
        <v>0.7</v>
      </c>
      <c r="I128" s="128"/>
      <c r="J128" s="128"/>
      <c r="K128" s="128" t="s">
        <v>69</v>
      </c>
    </row>
    <row r="129" spans="1:11" ht="57" customHeight="1">
      <c r="A129" s="490"/>
      <c r="B129" s="128" t="s">
        <v>70</v>
      </c>
      <c r="C129" s="128" t="s">
        <v>71</v>
      </c>
      <c r="D129" s="128" t="s">
        <v>72</v>
      </c>
      <c r="E129" s="42">
        <v>1</v>
      </c>
      <c r="F129" s="128" t="s">
        <v>595</v>
      </c>
      <c r="G129" s="66">
        <v>0</v>
      </c>
      <c r="H129" s="27">
        <v>1</v>
      </c>
      <c r="I129" s="128"/>
      <c r="J129" s="128"/>
      <c r="K129" s="128" t="s">
        <v>69</v>
      </c>
    </row>
    <row r="130" spans="1:11" s="8" customFormat="1" ht="36" customHeight="1">
      <c r="A130" s="481" t="s">
        <v>483</v>
      </c>
      <c r="B130" s="482"/>
      <c r="C130" s="482"/>
      <c r="D130" s="482"/>
      <c r="E130" s="482"/>
      <c r="F130" s="482"/>
      <c r="G130" s="482"/>
      <c r="H130" s="482"/>
      <c r="I130" s="482"/>
      <c r="J130" s="482"/>
      <c r="K130" s="482"/>
    </row>
    <row r="131" spans="1:11" s="176" customFormat="1" ht="25.5" customHeight="1">
      <c r="A131" s="525" t="s">
        <v>294</v>
      </c>
      <c r="B131" s="525"/>
      <c r="C131" s="525"/>
      <c r="D131" s="525"/>
      <c r="E131" s="525"/>
      <c r="F131" s="525"/>
      <c r="G131" s="525"/>
      <c r="H131" s="525"/>
      <c r="I131" s="525"/>
      <c r="J131" s="525"/>
      <c r="K131" s="525"/>
    </row>
    <row r="132" spans="1:11" s="176" customFormat="1" ht="48.75" customHeight="1">
      <c r="A132" s="526" t="s">
        <v>522</v>
      </c>
      <c r="B132" s="526"/>
      <c r="C132" s="526"/>
      <c r="D132" s="526"/>
      <c r="E132" s="526"/>
      <c r="F132" s="526"/>
      <c r="G132" s="526"/>
      <c r="H132" s="526"/>
      <c r="I132" s="526"/>
      <c r="J132" s="526"/>
      <c r="K132" s="526"/>
    </row>
    <row r="133" spans="1:11" s="178" customFormat="1" ht="35.25" customHeight="1">
      <c r="A133" s="177" t="s">
        <v>477</v>
      </c>
      <c r="B133" s="527" t="s">
        <v>479</v>
      </c>
      <c r="C133" s="527" t="s">
        <v>514</v>
      </c>
      <c r="D133" s="527" t="s">
        <v>3</v>
      </c>
      <c r="E133" s="527" t="s">
        <v>528</v>
      </c>
      <c r="F133" s="527"/>
      <c r="G133" s="528" t="s">
        <v>515</v>
      </c>
      <c r="H133" s="529"/>
      <c r="I133" s="529"/>
      <c r="J133" s="530"/>
      <c r="K133" s="527" t="s">
        <v>394</v>
      </c>
    </row>
    <row r="134" spans="1:11" s="178" customFormat="1" ht="36">
      <c r="A134" s="177" t="s">
        <v>478</v>
      </c>
      <c r="B134" s="527"/>
      <c r="C134" s="527"/>
      <c r="D134" s="527"/>
      <c r="E134" s="179" t="s">
        <v>392</v>
      </c>
      <c r="F134" s="179" t="s">
        <v>391</v>
      </c>
      <c r="G134" s="180" t="s">
        <v>516</v>
      </c>
      <c r="H134" s="180" t="s">
        <v>517</v>
      </c>
      <c r="I134" s="180" t="s">
        <v>396</v>
      </c>
      <c r="J134" s="180" t="s">
        <v>391</v>
      </c>
      <c r="K134" s="527"/>
    </row>
    <row r="135" spans="1:11" s="176" customFormat="1" ht="228.75" customHeight="1">
      <c r="A135" s="536" t="s">
        <v>84</v>
      </c>
      <c r="B135" s="531" t="s">
        <v>295</v>
      </c>
      <c r="C135" s="531" t="s">
        <v>385</v>
      </c>
      <c r="D135" s="531" t="s">
        <v>599</v>
      </c>
      <c r="E135" s="531" t="s">
        <v>435</v>
      </c>
      <c r="F135" s="181" t="s">
        <v>601</v>
      </c>
      <c r="G135" s="532">
        <v>0</v>
      </c>
      <c r="H135" s="538">
        <v>1</v>
      </c>
      <c r="I135" s="539"/>
      <c r="J135" s="182"/>
      <c r="K135" s="531" t="s">
        <v>600</v>
      </c>
    </row>
    <row r="136" spans="1:11" s="176" customFormat="1" ht="193.5" customHeight="1">
      <c r="A136" s="536"/>
      <c r="B136" s="531"/>
      <c r="C136" s="531"/>
      <c r="D136" s="531"/>
      <c r="E136" s="531"/>
      <c r="F136" s="183" t="s">
        <v>602</v>
      </c>
      <c r="G136" s="532"/>
      <c r="H136" s="538"/>
      <c r="I136" s="539"/>
      <c r="J136" s="182"/>
      <c r="K136" s="531"/>
    </row>
    <row r="137" spans="1:11" s="176" customFormat="1" ht="60">
      <c r="A137" s="537"/>
      <c r="B137" s="533" t="s">
        <v>296</v>
      </c>
      <c r="C137" s="181" t="s">
        <v>523</v>
      </c>
      <c r="D137" s="184" t="s">
        <v>297</v>
      </c>
      <c r="E137" s="184" t="s">
        <v>436</v>
      </c>
      <c r="F137" s="181" t="s">
        <v>603</v>
      </c>
      <c r="G137" s="185">
        <v>0</v>
      </c>
      <c r="H137" s="186">
        <v>1</v>
      </c>
      <c r="I137" s="184"/>
      <c r="J137" s="184"/>
      <c r="K137" s="184" t="s">
        <v>298</v>
      </c>
    </row>
    <row r="138" spans="1:11" s="176" customFormat="1" ht="119.25" customHeight="1">
      <c r="A138" s="537"/>
      <c r="B138" s="533"/>
      <c r="C138" s="181" t="s">
        <v>386</v>
      </c>
      <c r="D138" s="184" t="s">
        <v>390</v>
      </c>
      <c r="E138" s="184" t="s">
        <v>524</v>
      </c>
      <c r="F138" s="181" t="s">
        <v>525</v>
      </c>
      <c r="G138" s="185">
        <v>0</v>
      </c>
      <c r="H138" s="186">
        <v>1</v>
      </c>
      <c r="I138" s="184"/>
      <c r="J138" s="184"/>
      <c r="K138" s="184" t="s">
        <v>299</v>
      </c>
    </row>
    <row r="139" spans="1:11" s="176" customFormat="1" ht="185.25" customHeight="1">
      <c r="A139" s="537"/>
      <c r="B139" s="534" t="s">
        <v>300</v>
      </c>
      <c r="C139" s="534" t="s">
        <v>387</v>
      </c>
      <c r="D139" s="534" t="s">
        <v>301</v>
      </c>
      <c r="E139" s="534" t="s">
        <v>604</v>
      </c>
      <c r="F139" s="181" t="s">
        <v>696</v>
      </c>
      <c r="G139" s="534">
        <v>0</v>
      </c>
      <c r="H139" s="534">
        <v>1</v>
      </c>
      <c r="I139" s="534"/>
      <c r="J139" s="181"/>
      <c r="K139" s="534" t="s">
        <v>302</v>
      </c>
    </row>
    <row r="140" spans="1:11" s="176" customFormat="1" ht="260.25" customHeight="1">
      <c r="A140" s="537"/>
      <c r="B140" s="535"/>
      <c r="C140" s="535"/>
      <c r="D140" s="535"/>
      <c r="E140" s="535"/>
      <c r="F140" s="181" t="s">
        <v>667</v>
      </c>
      <c r="G140" s="535"/>
      <c r="H140" s="535"/>
      <c r="I140" s="535"/>
      <c r="J140" s="187"/>
      <c r="K140" s="535"/>
    </row>
    <row r="141" spans="1:11" s="176" customFormat="1" ht="84">
      <c r="A141" s="537"/>
      <c r="B141" s="534" t="s">
        <v>303</v>
      </c>
      <c r="C141" s="184" t="s">
        <v>304</v>
      </c>
      <c r="D141" s="184" t="s">
        <v>305</v>
      </c>
      <c r="E141" s="184" t="s">
        <v>417</v>
      </c>
      <c r="F141" s="184" t="s">
        <v>433</v>
      </c>
      <c r="G141" s="188">
        <v>0</v>
      </c>
      <c r="H141" s="189"/>
      <c r="I141" s="189"/>
      <c r="J141" s="189"/>
      <c r="K141" s="184" t="s">
        <v>606</v>
      </c>
    </row>
    <row r="142" spans="1:11" s="176" customFormat="1" ht="57.75" customHeight="1">
      <c r="A142" s="537"/>
      <c r="B142" s="534"/>
      <c r="C142" s="184" t="s">
        <v>389</v>
      </c>
      <c r="D142" s="184" t="s">
        <v>388</v>
      </c>
      <c r="E142" s="184" t="s">
        <v>417</v>
      </c>
      <c r="F142" s="184" t="s">
        <v>668</v>
      </c>
      <c r="G142" s="188"/>
      <c r="H142" s="189"/>
      <c r="I142" s="189"/>
      <c r="J142" s="189"/>
      <c r="K142" s="184" t="s">
        <v>308</v>
      </c>
    </row>
    <row r="143" spans="1:11" s="176" customFormat="1" ht="48">
      <c r="A143" s="537"/>
      <c r="B143" s="534"/>
      <c r="C143" s="184" t="s">
        <v>306</v>
      </c>
      <c r="D143" s="184" t="s">
        <v>307</v>
      </c>
      <c r="E143" s="184" t="s">
        <v>425</v>
      </c>
      <c r="F143" s="184" t="s">
        <v>669</v>
      </c>
      <c r="G143" s="185">
        <v>0</v>
      </c>
      <c r="H143" s="186">
        <v>1</v>
      </c>
      <c r="I143" s="184"/>
      <c r="J143" s="184"/>
      <c r="K143" s="184" t="s">
        <v>607</v>
      </c>
    </row>
    <row r="144" spans="1:11" s="176" customFormat="1" ht="84">
      <c r="A144" s="537"/>
      <c r="B144" s="535"/>
      <c r="C144" s="184" t="s">
        <v>697</v>
      </c>
      <c r="D144" s="184" t="s">
        <v>307</v>
      </c>
      <c r="E144" s="184" t="s">
        <v>425</v>
      </c>
      <c r="F144" s="184" t="s">
        <v>628</v>
      </c>
      <c r="G144" s="185">
        <v>0</v>
      </c>
      <c r="H144" s="186">
        <v>1</v>
      </c>
      <c r="I144" s="184"/>
      <c r="J144" s="184"/>
      <c r="K144" s="184" t="s">
        <v>607</v>
      </c>
    </row>
    <row r="145" spans="1:11" s="176" customFormat="1" ht="72">
      <c r="A145" s="537"/>
      <c r="B145" s="184" t="s">
        <v>309</v>
      </c>
      <c r="C145" s="184" t="s">
        <v>310</v>
      </c>
      <c r="D145" s="184" t="s">
        <v>311</v>
      </c>
      <c r="E145" s="184" t="s">
        <v>413</v>
      </c>
      <c r="F145" s="184" t="s">
        <v>434</v>
      </c>
      <c r="G145" s="185">
        <v>0</v>
      </c>
      <c r="H145" s="186">
        <v>1</v>
      </c>
      <c r="I145" s="184"/>
      <c r="J145" s="184"/>
      <c r="K145" s="184" t="s">
        <v>312</v>
      </c>
    </row>
    <row r="146" spans="1:11" s="176" customFormat="1" ht="48">
      <c r="A146" s="536" t="s">
        <v>84</v>
      </c>
      <c r="B146" s="534" t="s">
        <v>313</v>
      </c>
      <c r="C146" s="171" t="s">
        <v>314</v>
      </c>
      <c r="D146" s="184" t="s">
        <v>315</v>
      </c>
      <c r="E146" s="184">
        <v>1</v>
      </c>
      <c r="F146" s="184" t="s">
        <v>437</v>
      </c>
      <c r="G146" s="185">
        <v>0</v>
      </c>
      <c r="H146" s="185">
        <v>1</v>
      </c>
      <c r="I146" s="185"/>
      <c r="J146" s="185"/>
      <c r="K146" s="184" t="s">
        <v>316</v>
      </c>
    </row>
    <row r="147" spans="1:11" s="176" customFormat="1" ht="48" customHeight="1">
      <c r="A147" s="535"/>
      <c r="B147" s="537"/>
      <c r="C147" s="184" t="s">
        <v>317</v>
      </c>
      <c r="D147" s="184" t="s">
        <v>318</v>
      </c>
      <c r="E147" s="184" t="s">
        <v>422</v>
      </c>
      <c r="F147" s="184" t="s">
        <v>698</v>
      </c>
      <c r="G147" s="185">
        <v>0</v>
      </c>
      <c r="H147" s="186">
        <v>1</v>
      </c>
      <c r="I147" s="186"/>
      <c r="J147" s="186"/>
      <c r="K147" s="184" t="s">
        <v>319</v>
      </c>
    </row>
    <row r="148" spans="1:11" s="176" customFormat="1" ht="45" customHeight="1">
      <c r="A148" s="535"/>
      <c r="B148" s="537"/>
      <c r="C148" s="184" t="s">
        <v>320</v>
      </c>
      <c r="D148" s="184" t="s">
        <v>321</v>
      </c>
      <c r="E148" s="184">
        <v>1</v>
      </c>
      <c r="F148" s="184" t="s">
        <v>437</v>
      </c>
      <c r="G148" s="185">
        <v>0</v>
      </c>
      <c r="H148" s="185">
        <v>1</v>
      </c>
      <c r="I148" s="185"/>
      <c r="J148" s="185"/>
      <c r="K148" s="184" t="s">
        <v>322</v>
      </c>
    </row>
    <row r="149" spans="1:11" s="176" customFormat="1" ht="30.75" customHeight="1">
      <c r="A149" s="535"/>
      <c r="B149" s="537"/>
      <c r="C149" s="181" t="s">
        <v>323</v>
      </c>
      <c r="D149" s="181" t="s">
        <v>324</v>
      </c>
      <c r="E149" s="181">
        <v>1</v>
      </c>
      <c r="F149" s="184" t="s">
        <v>437</v>
      </c>
      <c r="G149" s="185">
        <v>0</v>
      </c>
      <c r="H149" s="185">
        <v>1</v>
      </c>
      <c r="I149" s="185"/>
      <c r="J149" s="185"/>
      <c r="K149" s="184" t="s">
        <v>325</v>
      </c>
    </row>
    <row r="150" spans="1:11" s="176" customFormat="1" ht="50.25" customHeight="1">
      <c r="A150" s="535"/>
      <c r="B150" s="535"/>
      <c r="C150" s="171" t="s">
        <v>71</v>
      </c>
      <c r="D150" s="171" t="s">
        <v>72</v>
      </c>
      <c r="E150" s="190">
        <v>1</v>
      </c>
      <c r="F150" s="181" t="s">
        <v>605</v>
      </c>
      <c r="G150" s="172">
        <v>0</v>
      </c>
      <c r="H150" s="191">
        <v>1</v>
      </c>
      <c r="I150" s="191"/>
      <c r="J150" s="191"/>
      <c r="K150" s="173" t="s">
        <v>69</v>
      </c>
    </row>
    <row r="151" spans="1:208" s="192" customFormat="1" ht="55.5" customHeight="1">
      <c r="A151" s="535"/>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479" t="s">
        <v>205</v>
      </c>
      <c r="B152" s="479"/>
      <c r="C152" s="479"/>
      <c r="D152" s="479"/>
      <c r="E152" s="479"/>
      <c r="F152" s="479"/>
      <c r="G152" s="479"/>
      <c r="H152" s="479"/>
      <c r="I152" s="479"/>
      <c r="J152" s="479"/>
      <c r="K152" s="479"/>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454" t="s">
        <v>526</v>
      </c>
      <c r="B153" s="454"/>
      <c r="C153" s="454"/>
      <c r="D153" s="454"/>
      <c r="E153" s="454"/>
      <c r="F153" s="454"/>
      <c r="G153" s="454"/>
      <c r="H153" s="454"/>
      <c r="I153" s="454"/>
      <c r="J153" s="454"/>
      <c r="K153" s="45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453" t="s">
        <v>479</v>
      </c>
      <c r="C154" s="453" t="s">
        <v>514</v>
      </c>
      <c r="D154" s="453" t="s">
        <v>3</v>
      </c>
      <c r="E154" s="453" t="s">
        <v>528</v>
      </c>
      <c r="F154" s="453"/>
      <c r="G154" s="508" t="s">
        <v>515</v>
      </c>
      <c r="H154" s="515"/>
      <c r="I154" s="515"/>
      <c r="J154" s="509"/>
      <c r="K154" s="453" t="s">
        <v>394</v>
      </c>
    </row>
    <row r="155" spans="1:11" s="33" customFormat="1" ht="36">
      <c r="A155" s="75" t="s">
        <v>478</v>
      </c>
      <c r="B155" s="453"/>
      <c r="C155" s="453"/>
      <c r="D155" s="453"/>
      <c r="E155" s="124" t="s">
        <v>392</v>
      </c>
      <c r="F155" s="124" t="s">
        <v>391</v>
      </c>
      <c r="G155" s="3" t="s">
        <v>516</v>
      </c>
      <c r="H155" s="3" t="s">
        <v>517</v>
      </c>
      <c r="I155" s="3" t="s">
        <v>396</v>
      </c>
      <c r="J155" s="3" t="s">
        <v>391</v>
      </c>
      <c r="K155" s="453"/>
    </row>
    <row r="156" spans="1:212" s="14" customFormat="1" ht="85.5" customHeight="1">
      <c r="A156" s="462"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463"/>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463"/>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463"/>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463"/>
      <c r="B160" s="125" t="s">
        <v>162</v>
      </c>
      <c r="C160" s="125" t="s">
        <v>163</v>
      </c>
      <c r="D160" s="4" t="s">
        <v>164</v>
      </c>
      <c r="E160" s="70" t="s">
        <v>441</v>
      </c>
      <c r="F160" s="126" t="s">
        <v>466</v>
      </c>
      <c r="G160" s="134">
        <v>0</v>
      </c>
      <c r="H160" s="132">
        <v>1</v>
      </c>
      <c r="I160" s="131"/>
      <c r="J160" s="131"/>
      <c r="K160" s="126" t="s">
        <v>158</v>
      </c>
    </row>
    <row r="161" spans="1:11" ht="120">
      <c r="A161" s="463"/>
      <c r="B161" s="71" t="s">
        <v>165</v>
      </c>
      <c r="C161" s="72" t="s">
        <v>166</v>
      </c>
      <c r="D161" s="4" t="s">
        <v>167</v>
      </c>
      <c r="E161" s="134">
        <v>3</v>
      </c>
      <c r="F161" s="126" t="s">
        <v>608</v>
      </c>
      <c r="G161" s="134">
        <v>0</v>
      </c>
      <c r="H161" s="134">
        <v>3</v>
      </c>
      <c r="I161" s="131"/>
      <c r="J161" s="131"/>
      <c r="K161" s="55" t="s">
        <v>168</v>
      </c>
    </row>
    <row r="162" spans="1:11" ht="108">
      <c r="A162" s="463"/>
      <c r="B162" s="71" t="s">
        <v>169</v>
      </c>
      <c r="C162" s="72" t="s">
        <v>170</v>
      </c>
      <c r="D162" s="4" t="s">
        <v>171</v>
      </c>
      <c r="E162" s="134">
        <v>1</v>
      </c>
      <c r="F162" s="126" t="s">
        <v>442</v>
      </c>
      <c r="G162" s="134">
        <v>0</v>
      </c>
      <c r="H162" s="134">
        <v>1</v>
      </c>
      <c r="I162" s="131"/>
      <c r="J162" s="131"/>
      <c r="K162" s="55" t="s">
        <v>103</v>
      </c>
    </row>
    <row r="163" spans="1:11" ht="108">
      <c r="A163" s="478" t="s">
        <v>439</v>
      </c>
      <c r="B163" s="73" t="s">
        <v>341</v>
      </c>
      <c r="C163" s="133" t="s">
        <v>172</v>
      </c>
      <c r="D163" s="4" t="s">
        <v>173</v>
      </c>
      <c r="E163" s="134">
        <v>1</v>
      </c>
      <c r="F163" s="131" t="s">
        <v>512</v>
      </c>
      <c r="G163" s="134">
        <v>0</v>
      </c>
      <c r="H163" s="134">
        <v>1</v>
      </c>
      <c r="I163" s="98"/>
      <c r="J163" s="98"/>
      <c r="K163" s="55" t="s">
        <v>174</v>
      </c>
    </row>
    <row r="164" spans="1:212" ht="56.25" customHeight="1">
      <c r="A164" s="478"/>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478"/>
      <c r="B165" s="126" t="s">
        <v>617</v>
      </c>
      <c r="C165" s="125" t="s">
        <v>618</v>
      </c>
      <c r="D165" s="4" t="s">
        <v>177</v>
      </c>
      <c r="E165" s="4">
        <v>1</v>
      </c>
      <c r="F165" s="125" t="s">
        <v>622</v>
      </c>
      <c r="G165" s="134">
        <v>0</v>
      </c>
      <c r="H165" s="134">
        <v>1</v>
      </c>
      <c r="I165" s="98"/>
      <c r="J165" s="98"/>
      <c r="K165" s="55" t="s">
        <v>178</v>
      </c>
    </row>
    <row r="166" spans="1:11" ht="216" customHeight="1">
      <c r="A166" s="478"/>
      <c r="B166" s="488" t="s">
        <v>179</v>
      </c>
      <c r="C166" s="487" t="s">
        <v>180</v>
      </c>
      <c r="D166" s="4" t="s">
        <v>176</v>
      </c>
      <c r="E166" s="4" t="s">
        <v>620</v>
      </c>
      <c r="F166" s="126" t="s">
        <v>699</v>
      </c>
      <c r="G166" s="134">
        <v>0</v>
      </c>
      <c r="H166" s="132">
        <v>1</v>
      </c>
      <c r="I166" s="125"/>
      <c r="J166" s="125"/>
      <c r="K166" s="55" t="s">
        <v>621</v>
      </c>
    </row>
    <row r="167" spans="1:11" ht="132.75" customHeight="1">
      <c r="A167" s="478"/>
      <c r="B167" s="488"/>
      <c r="C167" s="487"/>
      <c r="D167" s="4" t="s">
        <v>176</v>
      </c>
      <c r="E167" s="4" t="s">
        <v>510</v>
      </c>
      <c r="F167" s="126" t="s">
        <v>619</v>
      </c>
      <c r="G167" s="134">
        <v>0</v>
      </c>
      <c r="H167" s="132">
        <v>1</v>
      </c>
      <c r="I167" s="125"/>
      <c r="J167" s="125"/>
      <c r="K167" s="55" t="s">
        <v>621</v>
      </c>
    </row>
    <row r="168" spans="1:11" ht="120">
      <c r="A168" s="478"/>
      <c r="B168" s="74" t="s">
        <v>181</v>
      </c>
      <c r="C168" s="125" t="s">
        <v>182</v>
      </c>
      <c r="D168" s="4" t="s">
        <v>507</v>
      </c>
      <c r="E168" s="4">
        <v>1</v>
      </c>
      <c r="F168" s="126" t="s">
        <v>509</v>
      </c>
      <c r="G168" s="134">
        <v>0</v>
      </c>
      <c r="H168" s="134">
        <v>1</v>
      </c>
      <c r="I168" s="98"/>
      <c r="J168" s="98"/>
      <c r="K168" s="55" t="s">
        <v>508</v>
      </c>
    </row>
    <row r="169" spans="1:11" ht="144">
      <c r="A169" s="478"/>
      <c r="B169" s="125" t="s">
        <v>183</v>
      </c>
      <c r="C169" s="125" t="s">
        <v>184</v>
      </c>
      <c r="D169" s="4" t="s">
        <v>176</v>
      </c>
      <c r="E169" s="4" t="s">
        <v>419</v>
      </c>
      <c r="F169" s="126" t="s">
        <v>444</v>
      </c>
      <c r="G169" s="134">
        <v>0</v>
      </c>
      <c r="H169" s="132" t="s">
        <v>510</v>
      </c>
      <c r="I169" s="126"/>
      <c r="J169" s="126"/>
      <c r="K169" s="55" t="s">
        <v>174</v>
      </c>
    </row>
    <row r="170" spans="1:11" ht="60">
      <c r="A170" s="478"/>
      <c r="B170" s="125" t="s">
        <v>185</v>
      </c>
      <c r="C170" s="125" t="s">
        <v>186</v>
      </c>
      <c r="D170" s="125" t="s">
        <v>187</v>
      </c>
      <c r="E170" s="125">
        <v>1</v>
      </c>
      <c r="F170" s="126" t="s">
        <v>700</v>
      </c>
      <c r="G170" s="134">
        <v>0</v>
      </c>
      <c r="H170" s="134">
        <v>1</v>
      </c>
      <c r="I170" s="98"/>
      <c r="J170" s="98"/>
      <c r="K170" s="55" t="s">
        <v>174</v>
      </c>
    </row>
    <row r="171" spans="1:11" ht="48">
      <c r="A171" s="478"/>
      <c r="B171" s="125" t="s">
        <v>188</v>
      </c>
      <c r="C171" s="126" t="s">
        <v>189</v>
      </c>
      <c r="D171" s="125" t="s">
        <v>190</v>
      </c>
      <c r="E171" s="125" t="s">
        <v>436</v>
      </c>
      <c r="F171" s="126" t="s">
        <v>445</v>
      </c>
      <c r="G171" s="134">
        <v>0</v>
      </c>
      <c r="H171" s="125" t="s">
        <v>436</v>
      </c>
      <c r="I171" s="126"/>
      <c r="J171" s="126"/>
      <c r="K171" s="55" t="s">
        <v>174</v>
      </c>
    </row>
    <row r="172" spans="1:11" ht="36">
      <c r="A172" s="478"/>
      <c r="B172" s="125" t="s">
        <v>191</v>
      </c>
      <c r="C172" s="125" t="s">
        <v>192</v>
      </c>
      <c r="D172" s="71" t="s">
        <v>193</v>
      </c>
      <c r="E172" s="71">
        <v>1</v>
      </c>
      <c r="F172" s="126" t="s">
        <v>447</v>
      </c>
      <c r="G172" s="134">
        <v>0</v>
      </c>
      <c r="H172" s="134">
        <v>1</v>
      </c>
      <c r="I172" s="126"/>
      <c r="J172" s="126"/>
      <c r="K172" s="55" t="s">
        <v>174</v>
      </c>
    </row>
    <row r="173" spans="1:11" ht="48">
      <c r="A173" s="478"/>
      <c r="B173" s="125" t="s">
        <v>194</v>
      </c>
      <c r="C173" s="125" t="s">
        <v>195</v>
      </c>
      <c r="D173" s="126" t="s">
        <v>196</v>
      </c>
      <c r="E173" s="126">
        <v>1</v>
      </c>
      <c r="F173" s="74" t="s">
        <v>609</v>
      </c>
      <c r="G173" s="131">
        <v>0</v>
      </c>
      <c r="H173" s="131">
        <v>1</v>
      </c>
      <c r="I173" s="126"/>
      <c r="J173" s="126"/>
      <c r="K173" s="55" t="s">
        <v>174</v>
      </c>
    </row>
    <row r="174" spans="1:11" ht="36">
      <c r="A174" s="478" t="s">
        <v>197</v>
      </c>
      <c r="B174" s="26" t="s">
        <v>198</v>
      </c>
      <c r="C174" s="125" t="s">
        <v>199</v>
      </c>
      <c r="D174" s="126" t="s">
        <v>200</v>
      </c>
      <c r="E174" s="126" t="s">
        <v>572</v>
      </c>
      <c r="F174" s="133"/>
      <c r="G174" s="131">
        <v>0</v>
      </c>
      <c r="H174" s="132">
        <v>1</v>
      </c>
      <c r="I174" s="131"/>
      <c r="J174" s="131"/>
      <c r="K174" s="55" t="s">
        <v>201</v>
      </c>
    </row>
    <row r="175" spans="1:11" ht="60">
      <c r="A175" s="463"/>
      <c r="B175" s="125" t="s">
        <v>202</v>
      </c>
      <c r="C175" s="125" t="s">
        <v>203</v>
      </c>
      <c r="D175" s="125" t="s">
        <v>176</v>
      </c>
      <c r="E175" s="131" t="s">
        <v>422</v>
      </c>
      <c r="F175" s="56" t="s">
        <v>467</v>
      </c>
      <c r="G175" s="131">
        <v>0</v>
      </c>
      <c r="H175" s="19">
        <v>1</v>
      </c>
      <c r="I175" s="98"/>
      <c r="J175" s="98"/>
      <c r="K175" s="55" t="s">
        <v>168</v>
      </c>
    </row>
    <row r="176" spans="1:11" ht="72">
      <c r="A176" s="463"/>
      <c r="B176" s="72" t="s">
        <v>268</v>
      </c>
      <c r="C176" s="72" t="s">
        <v>271</v>
      </c>
      <c r="D176" s="125" t="s">
        <v>269</v>
      </c>
      <c r="E176" s="125" t="s">
        <v>573</v>
      </c>
      <c r="F176" s="133"/>
      <c r="G176" s="131">
        <v>0</v>
      </c>
      <c r="H176" s="19">
        <v>1</v>
      </c>
      <c r="I176" s="131"/>
      <c r="J176" s="131"/>
      <c r="K176" s="55" t="s">
        <v>204</v>
      </c>
    </row>
    <row r="177" spans="1:11" ht="36">
      <c r="A177" s="463"/>
      <c r="B177" s="126" t="s">
        <v>66</v>
      </c>
      <c r="C177" s="128" t="s">
        <v>67</v>
      </c>
      <c r="D177" s="128" t="s">
        <v>68</v>
      </c>
      <c r="E177" s="42">
        <v>0.8</v>
      </c>
      <c r="F177" s="4" t="s">
        <v>446</v>
      </c>
      <c r="G177" s="66">
        <v>0</v>
      </c>
      <c r="H177" s="27">
        <v>1</v>
      </c>
      <c r="I177" s="27"/>
      <c r="J177" s="27"/>
      <c r="K177" s="126" t="s">
        <v>69</v>
      </c>
    </row>
    <row r="178" spans="1:11" ht="72">
      <c r="A178" s="463"/>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467" t="s">
        <v>86</v>
      </c>
      <c r="B180" s="467"/>
      <c r="C180" s="467"/>
      <c r="D180" s="467"/>
      <c r="E180" s="467"/>
      <c r="F180" s="467"/>
      <c r="G180" s="467"/>
      <c r="H180" s="467"/>
      <c r="I180" s="467"/>
      <c r="J180" s="467"/>
      <c r="K180" s="467"/>
    </row>
    <row r="181" spans="1:11" ht="24" customHeight="1">
      <c r="A181" s="477" t="s">
        <v>87</v>
      </c>
      <c r="B181" s="477"/>
      <c r="C181" s="477"/>
      <c r="D181" s="477"/>
      <c r="E181" s="477"/>
      <c r="F181" s="477"/>
      <c r="G181" s="477"/>
      <c r="H181" s="477"/>
      <c r="I181" s="477"/>
      <c r="J181" s="477"/>
      <c r="K181" s="477"/>
    </row>
    <row r="182" spans="1:11" s="33" customFormat="1" ht="35.25" customHeight="1">
      <c r="A182" s="75" t="s">
        <v>477</v>
      </c>
      <c r="B182" s="453" t="s">
        <v>479</v>
      </c>
      <c r="C182" s="453" t="s">
        <v>514</v>
      </c>
      <c r="D182" s="453" t="s">
        <v>3</v>
      </c>
      <c r="E182" s="453" t="s">
        <v>528</v>
      </c>
      <c r="F182" s="453"/>
      <c r="G182" s="508" t="s">
        <v>515</v>
      </c>
      <c r="H182" s="515"/>
      <c r="I182" s="515"/>
      <c r="J182" s="509"/>
      <c r="K182" s="453" t="s">
        <v>394</v>
      </c>
    </row>
    <row r="183" spans="1:11" s="33" customFormat="1" ht="36">
      <c r="A183" s="75" t="s">
        <v>478</v>
      </c>
      <c r="B183" s="453"/>
      <c r="C183" s="453"/>
      <c r="D183" s="453"/>
      <c r="E183" s="124" t="s">
        <v>392</v>
      </c>
      <c r="F183" s="124" t="s">
        <v>391</v>
      </c>
      <c r="G183" s="3" t="s">
        <v>516</v>
      </c>
      <c r="H183" s="3" t="s">
        <v>517</v>
      </c>
      <c r="I183" s="3" t="s">
        <v>396</v>
      </c>
      <c r="J183" s="3" t="s">
        <v>391</v>
      </c>
      <c r="K183" s="453"/>
    </row>
    <row r="184" spans="1:11" ht="84">
      <c r="A184" s="468" t="s">
        <v>88</v>
      </c>
      <c r="B184" s="125" t="s">
        <v>89</v>
      </c>
      <c r="C184" s="125" t="s">
        <v>90</v>
      </c>
      <c r="D184" s="125" t="s">
        <v>116</v>
      </c>
      <c r="E184" s="82">
        <v>1</v>
      </c>
      <c r="F184" s="83" t="s">
        <v>473</v>
      </c>
      <c r="G184" s="19">
        <v>0.7</v>
      </c>
      <c r="H184" s="82">
        <v>1</v>
      </c>
      <c r="I184" s="82">
        <v>0.5</v>
      </c>
      <c r="J184" s="144" t="s">
        <v>778</v>
      </c>
      <c r="K184" s="129" t="s">
        <v>91</v>
      </c>
    </row>
    <row r="185" spans="1:11" ht="80.25" customHeight="1">
      <c r="A185" s="468"/>
      <c r="B185" s="125" t="s">
        <v>92</v>
      </c>
      <c r="C185" s="125" t="s">
        <v>93</v>
      </c>
      <c r="D185" s="125" t="s">
        <v>94</v>
      </c>
      <c r="E185" s="70" t="s">
        <v>537</v>
      </c>
      <c r="F185" s="84" t="s">
        <v>538</v>
      </c>
      <c r="G185" s="19">
        <v>0</v>
      </c>
      <c r="H185" s="82">
        <v>1</v>
      </c>
      <c r="I185" s="82">
        <v>1</v>
      </c>
      <c r="J185" s="84" t="s">
        <v>779</v>
      </c>
      <c r="K185" s="129" t="s">
        <v>539</v>
      </c>
    </row>
    <row r="186" spans="1:11" ht="88.5" customHeight="1">
      <c r="A186" s="468"/>
      <c r="B186" s="125" t="s">
        <v>95</v>
      </c>
      <c r="C186" s="125" t="s">
        <v>701</v>
      </c>
      <c r="D186" s="125" t="s">
        <v>96</v>
      </c>
      <c r="E186" s="70" t="s">
        <v>540</v>
      </c>
      <c r="F186" s="84" t="s">
        <v>702</v>
      </c>
      <c r="G186" s="19">
        <v>0.1</v>
      </c>
      <c r="H186" s="82">
        <v>1</v>
      </c>
      <c r="I186" s="82">
        <v>0.5</v>
      </c>
      <c r="J186" s="4" t="s">
        <v>780</v>
      </c>
      <c r="K186" s="125" t="s">
        <v>539</v>
      </c>
    </row>
    <row r="187" spans="1:11" ht="84">
      <c r="A187" s="468"/>
      <c r="B187" s="125" t="s">
        <v>97</v>
      </c>
      <c r="C187" s="125" t="s">
        <v>98</v>
      </c>
      <c r="D187" s="125" t="s">
        <v>99</v>
      </c>
      <c r="E187" s="70" t="s">
        <v>449</v>
      </c>
      <c r="F187" s="84" t="s">
        <v>703</v>
      </c>
      <c r="G187" s="19">
        <v>0</v>
      </c>
      <c r="H187" s="82">
        <v>1</v>
      </c>
      <c r="I187" s="82">
        <v>0.5</v>
      </c>
      <c r="J187" s="84" t="s">
        <v>703</v>
      </c>
      <c r="K187" s="125" t="s">
        <v>539</v>
      </c>
    </row>
    <row r="188" spans="1:11" ht="113.25" customHeight="1">
      <c r="A188" s="468"/>
      <c r="B188" s="125" t="s">
        <v>100</v>
      </c>
      <c r="C188" s="125" t="s">
        <v>101</v>
      </c>
      <c r="D188" s="125" t="s">
        <v>102</v>
      </c>
      <c r="E188" s="34" t="s">
        <v>541</v>
      </c>
      <c r="F188" s="85" t="s">
        <v>542</v>
      </c>
      <c r="G188" s="19">
        <v>0</v>
      </c>
      <c r="H188" s="82">
        <v>1</v>
      </c>
      <c r="I188" s="82">
        <v>0.5</v>
      </c>
      <c r="J188" s="144" t="s">
        <v>781</v>
      </c>
      <c r="K188" s="125" t="s">
        <v>103</v>
      </c>
    </row>
    <row r="189" spans="1:11" ht="120" customHeight="1">
      <c r="A189" s="468"/>
      <c r="B189" s="125" t="s">
        <v>104</v>
      </c>
      <c r="C189" s="125" t="s">
        <v>105</v>
      </c>
      <c r="D189" s="125" t="s">
        <v>117</v>
      </c>
      <c r="E189" s="34" t="s">
        <v>417</v>
      </c>
      <c r="F189" s="125" t="s">
        <v>543</v>
      </c>
      <c r="G189" s="19">
        <v>0</v>
      </c>
      <c r="H189" s="82">
        <v>1</v>
      </c>
      <c r="I189" s="82">
        <v>0.5</v>
      </c>
      <c r="J189" s="151" t="s">
        <v>782</v>
      </c>
      <c r="K189" s="125" t="s">
        <v>103</v>
      </c>
    </row>
    <row r="190" spans="1:11" ht="144" customHeight="1">
      <c r="A190" s="468"/>
      <c r="B190" s="125"/>
      <c r="C190" s="125" t="s">
        <v>106</v>
      </c>
      <c r="D190" s="125" t="s">
        <v>107</v>
      </c>
      <c r="E190" s="70" t="s">
        <v>544</v>
      </c>
      <c r="F190" s="125" t="s">
        <v>704</v>
      </c>
      <c r="G190" s="19">
        <v>0</v>
      </c>
      <c r="H190" s="82">
        <v>1</v>
      </c>
      <c r="I190" s="82">
        <v>0</v>
      </c>
      <c r="J190" s="23" t="s">
        <v>783</v>
      </c>
      <c r="K190" s="125" t="s">
        <v>330</v>
      </c>
    </row>
    <row r="191" spans="1:11" ht="128.25" customHeight="1">
      <c r="A191" s="468"/>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468"/>
      <c r="B192" s="454" t="s">
        <v>112</v>
      </c>
      <c r="C192" s="454" t="s">
        <v>113</v>
      </c>
      <c r="D192" s="125" t="s">
        <v>114</v>
      </c>
      <c r="E192" s="66">
        <v>1</v>
      </c>
      <c r="F192" s="125" t="s">
        <v>705</v>
      </c>
      <c r="G192" s="19">
        <v>0</v>
      </c>
      <c r="H192" s="82">
        <v>1</v>
      </c>
      <c r="I192" s="82">
        <v>0.5</v>
      </c>
      <c r="J192" s="144" t="s">
        <v>786</v>
      </c>
      <c r="K192" s="126" t="s">
        <v>545</v>
      </c>
    </row>
    <row r="193" spans="1:11" s="8" customFormat="1" ht="132">
      <c r="A193" s="125"/>
      <c r="B193" s="454"/>
      <c r="C193" s="454"/>
      <c r="D193" s="125" t="s">
        <v>115</v>
      </c>
      <c r="E193" s="27">
        <v>1</v>
      </c>
      <c r="F193" s="86" t="s">
        <v>546</v>
      </c>
      <c r="G193" s="19">
        <v>0</v>
      </c>
      <c r="H193" s="82">
        <v>1</v>
      </c>
      <c r="I193" s="82">
        <v>0.5</v>
      </c>
      <c r="J193" s="158" t="s">
        <v>787</v>
      </c>
      <c r="K193" s="126" t="s">
        <v>474</v>
      </c>
    </row>
    <row r="194" spans="1:11" s="8" customFormat="1" ht="48" customHeight="1">
      <c r="A194" s="473"/>
      <c r="B194" s="126" t="s">
        <v>66</v>
      </c>
      <c r="C194" s="55" t="s">
        <v>67</v>
      </c>
      <c r="D194" s="128" t="s">
        <v>68</v>
      </c>
      <c r="E194" s="82">
        <v>1</v>
      </c>
      <c r="F194" s="86" t="s">
        <v>547</v>
      </c>
      <c r="G194" s="19">
        <v>0</v>
      </c>
      <c r="H194" s="82">
        <v>1</v>
      </c>
      <c r="I194" s="82">
        <v>0.5</v>
      </c>
      <c r="J194" s="159" t="s">
        <v>788</v>
      </c>
      <c r="K194" s="125" t="s">
        <v>103</v>
      </c>
    </row>
    <row r="195" spans="1:11" ht="60">
      <c r="A195" s="473"/>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467" t="s">
        <v>326</v>
      </c>
      <c r="B197" s="467"/>
      <c r="C197" s="467"/>
      <c r="D197" s="467"/>
      <c r="E197" s="467"/>
      <c r="F197" s="467"/>
      <c r="G197" s="467"/>
      <c r="H197" s="467"/>
      <c r="I197" s="467"/>
      <c r="J197" s="467"/>
      <c r="K197" s="467"/>
    </row>
    <row r="198" spans="1:11" s="33" customFormat="1" ht="35.25" customHeight="1">
      <c r="A198" s="46" t="s">
        <v>477</v>
      </c>
      <c r="B198" s="453" t="s">
        <v>479</v>
      </c>
      <c r="C198" s="453" t="s">
        <v>514</v>
      </c>
      <c r="D198" s="453" t="s">
        <v>3</v>
      </c>
      <c r="E198" s="453" t="s">
        <v>528</v>
      </c>
      <c r="F198" s="453"/>
      <c r="G198" s="508" t="s">
        <v>515</v>
      </c>
      <c r="H198" s="515"/>
      <c r="I198" s="515"/>
      <c r="J198" s="509"/>
      <c r="K198" s="453" t="s">
        <v>394</v>
      </c>
    </row>
    <row r="199" spans="1:11" s="33" customFormat="1" ht="36">
      <c r="A199" s="75" t="s">
        <v>478</v>
      </c>
      <c r="B199" s="453"/>
      <c r="C199" s="453"/>
      <c r="D199" s="453"/>
      <c r="E199" s="124" t="s">
        <v>392</v>
      </c>
      <c r="F199" s="124" t="s">
        <v>391</v>
      </c>
      <c r="G199" s="3" t="s">
        <v>516</v>
      </c>
      <c r="H199" s="3" t="s">
        <v>517</v>
      </c>
      <c r="I199" s="3" t="s">
        <v>396</v>
      </c>
      <c r="J199" s="3" t="s">
        <v>391</v>
      </c>
      <c r="K199" s="453"/>
    </row>
    <row r="200" spans="1:11" ht="54" customHeight="1">
      <c r="A200" s="471" t="s">
        <v>242</v>
      </c>
      <c r="B200" s="4" t="s">
        <v>74</v>
      </c>
      <c r="C200" s="125" t="s">
        <v>575</v>
      </c>
      <c r="D200" s="125" t="s">
        <v>576</v>
      </c>
      <c r="E200" s="131">
        <v>1</v>
      </c>
      <c r="F200" s="56" t="s">
        <v>577</v>
      </c>
      <c r="G200" s="131">
        <v>0</v>
      </c>
      <c r="H200" s="131">
        <v>1</v>
      </c>
      <c r="I200" s="131"/>
      <c r="J200" s="131"/>
      <c r="K200" s="54" t="s">
        <v>578</v>
      </c>
    </row>
    <row r="201" spans="1:11" ht="54" customHeight="1">
      <c r="A201" s="472"/>
      <c r="B201" s="125" t="s">
        <v>75</v>
      </c>
      <c r="C201" s="125" t="s">
        <v>118</v>
      </c>
      <c r="D201" s="125" t="s">
        <v>270</v>
      </c>
      <c r="E201" s="132" t="s">
        <v>579</v>
      </c>
      <c r="F201" s="125"/>
      <c r="G201" s="134">
        <v>0</v>
      </c>
      <c r="H201" s="132">
        <v>1</v>
      </c>
      <c r="I201" s="125"/>
      <c r="J201" s="125"/>
      <c r="K201" s="54" t="s">
        <v>578</v>
      </c>
    </row>
    <row r="202" spans="1:11" ht="70.5" customHeight="1">
      <c r="A202" s="472"/>
      <c r="B202" s="125" t="s">
        <v>76</v>
      </c>
      <c r="C202" s="125" t="s">
        <v>77</v>
      </c>
      <c r="D202" s="125" t="s">
        <v>580</v>
      </c>
      <c r="E202" s="132" t="s">
        <v>581</v>
      </c>
      <c r="F202" s="125" t="s">
        <v>582</v>
      </c>
      <c r="G202" s="134">
        <v>0</v>
      </c>
      <c r="H202" s="132">
        <v>1</v>
      </c>
      <c r="I202" s="125"/>
      <c r="J202" s="125"/>
      <c r="K202" s="54" t="s">
        <v>578</v>
      </c>
    </row>
    <row r="203" spans="1:11" ht="52.5" customHeight="1">
      <c r="A203" s="472"/>
      <c r="B203" s="454" t="s">
        <v>119</v>
      </c>
      <c r="C203" s="125" t="s">
        <v>79</v>
      </c>
      <c r="D203" s="125" t="s">
        <v>583</v>
      </c>
      <c r="E203" s="132" t="s">
        <v>584</v>
      </c>
      <c r="F203" s="125" t="s">
        <v>585</v>
      </c>
      <c r="G203" s="134">
        <v>0</v>
      </c>
      <c r="H203" s="132">
        <v>1</v>
      </c>
      <c r="I203" s="132"/>
      <c r="J203" s="132"/>
      <c r="K203" s="54" t="s">
        <v>78</v>
      </c>
    </row>
    <row r="204" spans="1:11" ht="103.5" customHeight="1">
      <c r="A204" s="472"/>
      <c r="B204" s="463"/>
      <c r="C204" s="125" t="s">
        <v>344</v>
      </c>
      <c r="D204" s="125" t="s">
        <v>586</v>
      </c>
      <c r="E204" s="19">
        <f>1000/5000</f>
        <v>0.2</v>
      </c>
      <c r="F204" s="125" t="s">
        <v>587</v>
      </c>
      <c r="G204" s="132">
        <v>0.8</v>
      </c>
      <c r="H204" s="132">
        <v>1</v>
      </c>
      <c r="I204" s="132"/>
      <c r="J204" s="132"/>
      <c r="K204" s="54" t="s">
        <v>78</v>
      </c>
    </row>
    <row r="205" spans="1:11" ht="72">
      <c r="A205" s="472"/>
      <c r="B205" s="125" t="s">
        <v>80</v>
      </c>
      <c r="C205" s="125" t="s">
        <v>81</v>
      </c>
      <c r="D205" s="125" t="s">
        <v>590</v>
      </c>
      <c r="E205" s="132">
        <v>1</v>
      </c>
      <c r="F205" s="125"/>
      <c r="G205" s="134">
        <v>0</v>
      </c>
      <c r="H205" s="132">
        <v>1</v>
      </c>
      <c r="I205" s="132"/>
      <c r="J205" s="132"/>
      <c r="K205" s="54" t="s">
        <v>78</v>
      </c>
    </row>
    <row r="206" spans="1:11" ht="165.75" customHeight="1">
      <c r="A206" s="472"/>
      <c r="B206" s="125" t="s">
        <v>82</v>
      </c>
      <c r="C206" s="125" t="s">
        <v>83</v>
      </c>
      <c r="D206" s="125" t="s">
        <v>588</v>
      </c>
      <c r="E206" s="132">
        <v>1</v>
      </c>
      <c r="F206" s="125" t="s">
        <v>591</v>
      </c>
      <c r="G206" s="134">
        <v>0</v>
      </c>
      <c r="H206" s="132">
        <v>1</v>
      </c>
      <c r="I206" s="125"/>
      <c r="J206" s="125"/>
      <c r="K206" s="54" t="s">
        <v>578</v>
      </c>
    </row>
    <row r="207" spans="1:11" ht="64.5" customHeight="1">
      <c r="A207" s="472"/>
      <c r="B207" s="126" t="s">
        <v>66</v>
      </c>
      <c r="C207" s="128" t="s">
        <v>67</v>
      </c>
      <c r="D207" s="128" t="s">
        <v>68</v>
      </c>
      <c r="E207" s="27">
        <v>0.4</v>
      </c>
      <c r="F207" s="133" t="s">
        <v>589</v>
      </c>
      <c r="G207" s="66">
        <v>0</v>
      </c>
      <c r="H207" s="27">
        <v>1</v>
      </c>
      <c r="I207" s="27"/>
      <c r="J207" s="27"/>
      <c r="K207" s="126" t="s">
        <v>69</v>
      </c>
    </row>
    <row r="208" spans="1:11" ht="59.25" customHeight="1">
      <c r="A208" s="472"/>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489" t="s">
        <v>241</v>
      </c>
      <c r="B210" s="489"/>
      <c r="C210" s="489"/>
      <c r="D210" s="489"/>
      <c r="E210" s="489"/>
      <c r="F210" s="489"/>
      <c r="G210" s="489"/>
      <c r="H210" s="489"/>
      <c r="I210" s="489"/>
      <c r="J210" s="489"/>
      <c r="K210" s="489"/>
    </row>
    <row r="211" spans="1:11" ht="27" customHeight="1">
      <c r="A211" s="474" t="s">
        <v>331</v>
      </c>
      <c r="B211" s="474"/>
      <c r="C211" s="474"/>
      <c r="D211" s="474"/>
      <c r="E211" s="474"/>
      <c r="F211" s="474"/>
      <c r="G211" s="474"/>
      <c r="H211" s="474"/>
      <c r="I211" s="474"/>
      <c r="J211" s="474"/>
      <c r="K211" s="474"/>
    </row>
    <row r="212" spans="1:11" s="33" customFormat="1" ht="35.25" customHeight="1">
      <c r="A212" s="46" t="s">
        <v>477</v>
      </c>
      <c r="B212" s="453" t="s">
        <v>479</v>
      </c>
      <c r="C212" s="453" t="s">
        <v>514</v>
      </c>
      <c r="D212" s="453" t="s">
        <v>3</v>
      </c>
      <c r="E212" s="453" t="s">
        <v>528</v>
      </c>
      <c r="F212" s="453"/>
      <c r="G212" s="508" t="s">
        <v>515</v>
      </c>
      <c r="H212" s="515"/>
      <c r="I212" s="515"/>
      <c r="J212" s="509"/>
      <c r="K212" s="453" t="s">
        <v>394</v>
      </c>
    </row>
    <row r="213" spans="1:11" s="33" customFormat="1" ht="36">
      <c r="A213" s="46" t="s">
        <v>478</v>
      </c>
      <c r="B213" s="453"/>
      <c r="C213" s="453"/>
      <c r="D213" s="453"/>
      <c r="E213" s="124" t="s">
        <v>392</v>
      </c>
      <c r="F213" s="124" t="s">
        <v>391</v>
      </c>
      <c r="G213" s="3" t="s">
        <v>516</v>
      </c>
      <c r="H213" s="3" t="s">
        <v>517</v>
      </c>
      <c r="I213" s="3" t="s">
        <v>396</v>
      </c>
      <c r="J213" s="3" t="s">
        <v>391</v>
      </c>
      <c r="K213" s="453"/>
    </row>
    <row r="214" spans="1:11" ht="96">
      <c r="A214" s="454" t="s">
        <v>242</v>
      </c>
      <c r="B214" s="125" t="s">
        <v>243</v>
      </c>
      <c r="C214" s="125" t="s">
        <v>244</v>
      </c>
      <c r="D214" s="125" t="s">
        <v>245</v>
      </c>
      <c r="E214" s="80" t="s">
        <v>451</v>
      </c>
      <c r="F214" s="125" t="s">
        <v>452</v>
      </c>
      <c r="G214" s="134">
        <v>0</v>
      </c>
      <c r="H214" s="132">
        <v>1</v>
      </c>
      <c r="I214" s="125"/>
      <c r="J214" s="125"/>
      <c r="K214" s="125" t="s">
        <v>246</v>
      </c>
    </row>
    <row r="215" spans="1:11" ht="72">
      <c r="A215" s="466"/>
      <c r="B215" s="125" t="s">
        <v>247</v>
      </c>
      <c r="C215" s="125" t="s">
        <v>248</v>
      </c>
      <c r="D215" s="125" t="s">
        <v>249</v>
      </c>
      <c r="E215" s="132">
        <v>1</v>
      </c>
      <c r="F215" s="125" t="s">
        <v>453</v>
      </c>
      <c r="G215" s="134">
        <v>0</v>
      </c>
      <c r="H215" s="132">
        <v>1</v>
      </c>
      <c r="I215" s="132"/>
      <c r="J215" s="132"/>
      <c r="K215" s="4" t="s">
        <v>127</v>
      </c>
    </row>
    <row r="216" spans="1:11" ht="48">
      <c r="A216" s="466"/>
      <c r="B216" s="125" t="s">
        <v>250</v>
      </c>
      <c r="C216" s="125" t="s">
        <v>251</v>
      </c>
      <c r="D216" s="125" t="s">
        <v>252</v>
      </c>
      <c r="E216" s="132">
        <v>1</v>
      </c>
      <c r="F216" s="125" t="s">
        <v>454</v>
      </c>
      <c r="G216" s="134">
        <v>0</v>
      </c>
      <c r="H216" s="132">
        <v>1</v>
      </c>
      <c r="I216" s="132"/>
      <c r="J216" s="132"/>
      <c r="K216" s="4" t="s">
        <v>253</v>
      </c>
    </row>
    <row r="217" spans="1:11" ht="60">
      <c r="A217" s="466"/>
      <c r="B217" s="125" t="s">
        <v>254</v>
      </c>
      <c r="C217" s="125" t="s">
        <v>255</v>
      </c>
      <c r="D217" s="125" t="s">
        <v>256</v>
      </c>
      <c r="E217" s="81">
        <v>24927184</v>
      </c>
      <c r="F217" s="125" t="s">
        <v>627</v>
      </c>
      <c r="G217" s="134">
        <v>0</v>
      </c>
      <c r="H217" s="132">
        <v>1</v>
      </c>
      <c r="I217" s="81"/>
      <c r="J217" s="81"/>
      <c r="K217" s="4" t="s">
        <v>127</v>
      </c>
    </row>
    <row r="218" spans="1:11" ht="62.25" customHeight="1">
      <c r="A218" s="466"/>
      <c r="B218" s="454" t="s">
        <v>257</v>
      </c>
      <c r="C218" s="125" t="s">
        <v>258</v>
      </c>
      <c r="D218" s="125" t="s">
        <v>259</v>
      </c>
      <c r="E218" s="134">
        <v>220</v>
      </c>
      <c r="F218" s="125" t="s">
        <v>626</v>
      </c>
      <c r="G218" s="134">
        <v>0</v>
      </c>
      <c r="H218" s="132">
        <v>1</v>
      </c>
      <c r="I218" s="125"/>
      <c r="J218" s="125"/>
      <c r="K218" s="4" t="s">
        <v>260</v>
      </c>
    </row>
    <row r="219" spans="1:11" ht="64.5" customHeight="1">
      <c r="A219" s="466"/>
      <c r="B219" s="454"/>
      <c r="C219" s="125" t="s">
        <v>261</v>
      </c>
      <c r="D219" s="125" t="s">
        <v>262</v>
      </c>
      <c r="E219" s="132">
        <v>0.4</v>
      </c>
      <c r="F219" s="125" t="s">
        <v>455</v>
      </c>
      <c r="G219" s="134">
        <v>0</v>
      </c>
      <c r="H219" s="132">
        <v>0.7</v>
      </c>
      <c r="I219" s="132"/>
      <c r="J219" s="132"/>
      <c r="K219" s="4" t="s">
        <v>263</v>
      </c>
    </row>
    <row r="220" spans="1:11" ht="47.25" customHeight="1">
      <c r="A220" s="466"/>
      <c r="B220" s="125" t="s">
        <v>264</v>
      </c>
      <c r="C220" s="125" t="s">
        <v>265</v>
      </c>
      <c r="D220" s="125" t="s">
        <v>266</v>
      </c>
      <c r="E220" s="132">
        <v>0.7</v>
      </c>
      <c r="F220" s="125" t="s">
        <v>456</v>
      </c>
      <c r="G220" s="134">
        <v>0</v>
      </c>
      <c r="H220" s="132">
        <v>0.7</v>
      </c>
      <c r="I220" s="132"/>
      <c r="J220" s="132"/>
      <c r="K220" s="4" t="s">
        <v>267</v>
      </c>
    </row>
    <row r="221" spans="1:11" ht="61.5" customHeight="1">
      <c r="A221" s="466"/>
      <c r="B221" s="126" t="s">
        <v>66</v>
      </c>
      <c r="C221" s="128" t="s">
        <v>67</v>
      </c>
      <c r="D221" s="128" t="s">
        <v>68</v>
      </c>
      <c r="E221" s="27">
        <v>0.5</v>
      </c>
      <c r="F221" s="125" t="s">
        <v>457</v>
      </c>
      <c r="G221" s="66">
        <v>0</v>
      </c>
      <c r="H221" s="27">
        <v>1</v>
      </c>
      <c r="I221" s="27"/>
      <c r="J221" s="27"/>
      <c r="K221" s="126" t="s">
        <v>69</v>
      </c>
    </row>
    <row r="222" spans="1:11" ht="60">
      <c r="A222" s="466"/>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518" t="s">
        <v>670</v>
      </c>
      <c r="B225" s="518"/>
      <c r="C225" s="518"/>
      <c r="D225" s="518"/>
      <c r="E225" s="518"/>
      <c r="F225" s="518"/>
      <c r="G225" s="518"/>
      <c r="H225" s="518"/>
      <c r="I225" s="518"/>
      <c r="J225" s="518"/>
      <c r="K225" s="518"/>
    </row>
    <row r="226" spans="1:11" s="33" customFormat="1" ht="37.5" customHeight="1">
      <c r="A226" s="465" t="s">
        <v>1</v>
      </c>
      <c r="B226" s="453" t="s">
        <v>2</v>
      </c>
      <c r="C226" s="453" t="s">
        <v>527</v>
      </c>
      <c r="D226" s="476" t="s">
        <v>3</v>
      </c>
      <c r="E226" s="453" t="s">
        <v>528</v>
      </c>
      <c r="F226" s="453"/>
      <c r="G226" s="508" t="s">
        <v>515</v>
      </c>
      <c r="H226" s="515"/>
      <c r="I226" s="515"/>
      <c r="J226" s="509"/>
      <c r="K226" s="453" t="s">
        <v>5</v>
      </c>
    </row>
    <row r="227" spans="1:11" s="33" customFormat="1" ht="36">
      <c r="A227" s="465"/>
      <c r="B227" s="453"/>
      <c r="C227" s="453"/>
      <c r="D227" s="476"/>
      <c r="E227" s="124" t="s">
        <v>392</v>
      </c>
      <c r="F227" s="124" t="s">
        <v>391</v>
      </c>
      <c r="G227" s="3" t="s">
        <v>516</v>
      </c>
      <c r="H227" s="3" t="s">
        <v>517</v>
      </c>
      <c r="I227" s="3" t="s">
        <v>396</v>
      </c>
      <c r="J227" s="3" t="s">
        <v>391</v>
      </c>
      <c r="K227" s="453"/>
    </row>
    <row r="228" spans="1:11" ht="391.5" customHeight="1">
      <c r="A228" s="454" t="s">
        <v>120</v>
      </c>
      <c r="B228" s="454" t="s">
        <v>121</v>
      </c>
      <c r="C228" s="454" t="s">
        <v>332</v>
      </c>
      <c r="D228" s="125" t="s">
        <v>122</v>
      </c>
      <c r="E228" s="128" t="s">
        <v>722</v>
      </c>
      <c r="F228" s="137" t="s">
        <v>720</v>
      </c>
      <c r="G228" s="134">
        <v>0</v>
      </c>
      <c r="H228" s="132">
        <v>1</v>
      </c>
      <c r="I228" s="134"/>
      <c r="J228" s="134"/>
      <c r="K228" s="125" t="s">
        <v>123</v>
      </c>
    </row>
    <row r="229" spans="1:11" ht="234" customHeight="1">
      <c r="A229" s="466"/>
      <c r="B229" s="454"/>
      <c r="C229" s="454"/>
      <c r="D229" s="125" t="s">
        <v>468</v>
      </c>
      <c r="E229" s="77">
        <v>86</v>
      </c>
      <c r="F229" s="133" t="s">
        <v>593</v>
      </c>
      <c r="G229" s="77">
        <v>0</v>
      </c>
      <c r="H229" s="131"/>
      <c r="I229" s="134"/>
      <c r="J229" s="134"/>
      <c r="K229" s="125" t="s">
        <v>123</v>
      </c>
    </row>
    <row r="230" spans="1:11" ht="62.25" customHeight="1">
      <c r="A230" s="466"/>
      <c r="B230" s="463"/>
      <c r="C230" s="463"/>
      <c r="D230" s="125" t="s">
        <v>374</v>
      </c>
      <c r="E230" s="77">
        <v>1</v>
      </c>
      <c r="F230" s="133" t="s">
        <v>592</v>
      </c>
      <c r="G230" s="77">
        <v>0</v>
      </c>
      <c r="H230" s="77">
        <v>4</v>
      </c>
      <c r="I230" s="133"/>
      <c r="J230" s="133"/>
      <c r="K230" s="125" t="s">
        <v>123</v>
      </c>
    </row>
    <row r="231" spans="1:11" ht="183.75" customHeight="1">
      <c r="A231" s="466"/>
      <c r="B231" s="463"/>
      <c r="C231" s="463"/>
      <c r="D231" s="125" t="s">
        <v>333</v>
      </c>
      <c r="E231" s="77">
        <v>1</v>
      </c>
      <c r="F231" s="133" t="s">
        <v>721</v>
      </c>
      <c r="G231" s="77">
        <v>0</v>
      </c>
      <c r="H231" s="77">
        <v>1</v>
      </c>
      <c r="I231" s="133"/>
      <c r="J231" s="133"/>
      <c r="K231" s="125" t="s">
        <v>123</v>
      </c>
    </row>
    <row r="232" spans="1:11" ht="58.5" customHeight="1">
      <c r="A232" s="466"/>
      <c r="B232" s="133" t="s">
        <v>66</v>
      </c>
      <c r="C232" s="56" t="s">
        <v>67</v>
      </c>
      <c r="D232" s="56" t="s">
        <v>68</v>
      </c>
      <c r="E232" s="78">
        <v>1</v>
      </c>
      <c r="F232" s="133" t="s">
        <v>460</v>
      </c>
      <c r="G232" s="79">
        <v>0</v>
      </c>
      <c r="H232" s="78">
        <v>1</v>
      </c>
      <c r="I232" s="78"/>
      <c r="J232" s="78"/>
      <c r="K232" s="125" t="s">
        <v>123</v>
      </c>
    </row>
    <row r="233" spans="1:11" ht="120">
      <c r="A233" s="466"/>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452" t="s">
        <v>327</v>
      </c>
      <c r="B236" s="452"/>
      <c r="C236" s="452"/>
      <c r="D236" s="452"/>
      <c r="E236" s="452"/>
      <c r="F236" s="452"/>
      <c r="G236" s="452"/>
      <c r="H236" s="452"/>
      <c r="I236" s="452"/>
      <c r="J236" s="452"/>
      <c r="K236" s="452"/>
    </row>
    <row r="237" spans="1:11" s="33" customFormat="1" ht="35.25" customHeight="1">
      <c r="A237" s="46" t="s">
        <v>477</v>
      </c>
      <c r="B237" s="453" t="s">
        <v>479</v>
      </c>
      <c r="C237" s="453" t="s">
        <v>514</v>
      </c>
      <c r="D237" s="453" t="s">
        <v>3</v>
      </c>
      <c r="E237" s="453" t="s">
        <v>528</v>
      </c>
      <c r="F237" s="453"/>
      <c r="G237" s="508" t="s">
        <v>515</v>
      </c>
      <c r="H237" s="515"/>
      <c r="I237" s="515"/>
      <c r="J237" s="509"/>
      <c r="K237" s="453" t="s">
        <v>394</v>
      </c>
    </row>
    <row r="238" spans="1:11" s="33" customFormat="1" ht="36">
      <c r="A238" s="46" t="s">
        <v>478</v>
      </c>
      <c r="B238" s="453"/>
      <c r="C238" s="453"/>
      <c r="D238" s="453"/>
      <c r="E238" s="124" t="s">
        <v>392</v>
      </c>
      <c r="F238" s="124" t="s">
        <v>391</v>
      </c>
      <c r="G238" s="3" t="s">
        <v>516</v>
      </c>
      <c r="H238" s="3" t="s">
        <v>517</v>
      </c>
      <c r="I238" s="3" t="s">
        <v>396</v>
      </c>
      <c r="J238" s="3" t="s">
        <v>391</v>
      </c>
      <c r="K238" s="453"/>
    </row>
    <row r="239" spans="1:11" ht="65.25" customHeight="1">
      <c r="A239" s="462" t="s">
        <v>84</v>
      </c>
      <c r="B239" s="454" t="s">
        <v>124</v>
      </c>
      <c r="C239" s="454" t="s">
        <v>125</v>
      </c>
      <c r="D239" s="19" t="s">
        <v>126</v>
      </c>
      <c r="E239" s="38">
        <v>179</v>
      </c>
      <c r="F239" s="133" t="s">
        <v>462</v>
      </c>
      <c r="G239" s="131">
        <v>0</v>
      </c>
      <c r="H239" s="131" t="s">
        <v>129</v>
      </c>
      <c r="I239" s="131"/>
      <c r="J239" s="131"/>
      <c r="K239" s="136" t="s">
        <v>127</v>
      </c>
    </row>
    <row r="240" spans="1:11" ht="42" customHeight="1">
      <c r="A240" s="462"/>
      <c r="B240" s="454"/>
      <c r="C240" s="454"/>
      <c r="D240" s="128" t="s">
        <v>128</v>
      </c>
      <c r="E240" s="19">
        <v>1</v>
      </c>
      <c r="F240" s="133" t="s">
        <v>463</v>
      </c>
      <c r="G240" s="131">
        <v>0</v>
      </c>
      <c r="H240" s="19">
        <v>1</v>
      </c>
      <c r="I240" s="19"/>
      <c r="J240" s="19"/>
      <c r="K240" s="136" t="s">
        <v>127</v>
      </c>
    </row>
    <row r="241" spans="1:11" ht="40.5" customHeight="1">
      <c r="A241" s="462"/>
      <c r="B241" s="126" t="s">
        <v>66</v>
      </c>
      <c r="C241" s="128" t="s">
        <v>67</v>
      </c>
      <c r="D241" s="128" t="s">
        <v>68</v>
      </c>
      <c r="E241" s="27">
        <v>1</v>
      </c>
      <c r="F241" s="133" t="s">
        <v>464</v>
      </c>
      <c r="G241" s="66">
        <v>0</v>
      </c>
      <c r="H241" s="27">
        <v>1</v>
      </c>
      <c r="I241" s="27"/>
      <c r="J241" s="27"/>
      <c r="K241" s="136" t="s">
        <v>127</v>
      </c>
    </row>
    <row r="242" spans="1:11" ht="60">
      <c r="A242" s="462"/>
      <c r="B242" s="126" t="s">
        <v>70</v>
      </c>
      <c r="C242" s="128" t="s">
        <v>71</v>
      </c>
      <c r="D242" s="128" t="s">
        <v>72</v>
      </c>
      <c r="E242" s="19">
        <v>1</v>
      </c>
      <c r="F242" s="133" t="s">
        <v>465</v>
      </c>
      <c r="G242" s="66">
        <v>0</v>
      </c>
      <c r="H242" s="27">
        <v>1</v>
      </c>
      <c r="I242" s="27"/>
      <c r="J242" s="27"/>
      <c r="K242" s="136" t="s">
        <v>127</v>
      </c>
    </row>
    <row r="243" spans="8:11" ht="12.75">
      <c r="H243" s="521" t="s">
        <v>657</v>
      </c>
      <c r="I243" s="521"/>
      <c r="J243" s="521"/>
      <c r="K243" s="521"/>
    </row>
    <row r="244" ht="12">
      <c r="A244" s="1" t="s">
        <v>623</v>
      </c>
    </row>
    <row r="248" spans="1:2" ht="12">
      <c r="A248" s="464" t="s">
        <v>714</v>
      </c>
      <c r="B248" s="464"/>
    </row>
    <row r="249" spans="1:2" ht="12">
      <c r="A249" s="461" t="s">
        <v>715</v>
      </c>
      <c r="B249" s="461"/>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DF220"/>
  <sheetViews>
    <sheetView zoomScale="90" zoomScaleNormal="90" zoomScalePageLayoutView="0" workbookViewId="0" topLeftCell="A80">
      <selection activeCell="A86" sqref="A86:G86"/>
    </sheetView>
  </sheetViews>
  <sheetFormatPr defaultColWidth="11.421875" defaultRowHeight="15"/>
  <cols>
    <col min="1" max="1" width="34.28125" style="8" customWidth="1"/>
    <col min="2" max="2" width="41.28125" style="8" customWidth="1"/>
    <col min="3" max="3" width="72.00390625" style="11" customWidth="1"/>
    <col min="4" max="4" width="24.421875" style="11" customWidth="1"/>
    <col min="5" max="5" width="8.28125" style="203" customWidth="1"/>
    <col min="6" max="6" width="10.28125" style="203" customWidth="1"/>
    <col min="7" max="7" width="25.00390625" style="11" customWidth="1"/>
    <col min="8" max="8" width="19.140625" style="8" hidden="1" customWidth="1"/>
    <col min="9" max="9" width="23.00390625" style="8" customWidth="1"/>
    <col min="10" max="16384" width="11.421875" style="8" customWidth="1"/>
  </cols>
  <sheetData>
    <row r="1" spans="1:7" s="1" customFormat="1" ht="33" customHeight="1">
      <c r="A1" s="558"/>
      <c r="B1" s="558"/>
      <c r="C1" s="220" t="s">
        <v>979</v>
      </c>
      <c r="D1" s="221"/>
      <c r="E1" s="221"/>
      <c r="F1" s="559" t="s">
        <v>977</v>
      </c>
      <c r="G1" s="560"/>
    </row>
    <row r="2" spans="1:7" s="1" customFormat="1" ht="33" customHeight="1">
      <c r="A2" s="558"/>
      <c r="B2" s="558"/>
      <c r="C2" s="220" t="s">
        <v>980</v>
      </c>
      <c r="D2" s="221"/>
      <c r="E2" s="221"/>
      <c r="F2" s="559" t="s">
        <v>978</v>
      </c>
      <c r="G2" s="560"/>
    </row>
    <row r="3" spans="1:7" s="1" customFormat="1" ht="39" customHeight="1">
      <c r="A3" s="558"/>
      <c r="B3" s="558"/>
      <c r="C3" s="260" t="s">
        <v>1077</v>
      </c>
      <c r="D3" s="221"/>
      <c r="E3" s="221"/>
      <c r="F3" s="559" t="s">
        <v>984</v>
      </c>
      <c r="G3" s="560"/>
    </row>
    <row r="4" spans="1:7" ht="32.25" customHeight="1">
      <c r="A4" s="581" t="s">
        <v>1076</v>
      </c>
      <c r="B4" s="512"/>
      <c r="C4" s="512"/>
      <c r="D4" s="512"/>
      <c r="E4" s="512"/>
      <c r="F4" s="512"/>
      <c r="G4" s="512"/>
    </row>
    <row r="5" spans="1:7" ht="15">
      <c r="A5" s="512" t="s">
        <v>954</v>
      </c>
      <c r="B5" s="512"/>
      <c r="C5" s="512"/>
      <c r="D5" s="512"/>
      <c r="E5" s="512"/>
      <c r="F5" s="512"/>
      <c r="G5" s="512"/>
    </row>
    <row r="6" spans="1:7" ht="30.75" customHeight="1">
      <c r="A6" s="582" t="s">
        <v>982</v>
      </c>
      <c r="B6" s="583"/>
      <c r="C6" s="583"/>
      <c r="D6" s="583"/>
      <c r="E6" s="583"/>
      <c r="F6" s="583"/>
      <c r="G6" s="583"/>
    </row>
    <row r="7" spans="1:8" s="205" customFormat="1" ht="30" customHeight="1">
      <c r="A7" s="545" t="s">
        <v>955</v>
      </c>
      <c r="B7" s="567" t="s">
        <v>992</v>
      </c>
      <c r="C7" s="567" t="s">
        <v>863</v>
      </c>
      <c r="D7" s="567" t="s">
        <v>876</v>
      </c>
      <c r="E7" s="576" t="s">
        <v>867</v>
      </c>
      <c r="F7" s="577"/>
      <c r="G7" s="567" t="s">
        <v>485</v>
      </c>
      <c r="H7" s="567" t="s">
        <v>976</v>
      </c>
    </row>
    <row r="8" spans="1:8" s="205" customFormat="1" ht="33.75">
      <c r="A8" s="545"/>
      <c r="B8" s="567"/>
      <c r="C8" s="567"/>
      <c r="D8" s="567"/>
      <c r="E8" s="206" t="s">
        <v>985</v>
      </c>
      <c r="F8" s="206" t="s">
        <v>986</v>
      </c>
      <c r="G8" s="567"/>
      <c r="H8" s="567"/>
    </row>
    <row r="9" spans="1:8" s="229" customFormat="1" ht="42" customHeight="1">
      <c r="A9" s="499" t="s">
        <v>983</v>
      </c>
      <c r="B9" s="269" t="s">
        <v>7</v>
      </c>
      <c r="C9" s="4" t="s">
        <v>1082</v>
      </c>
      <c r="D9" s="4" t="s">
        <v>921</v>
      </c>
      <c r="E9" s="204">
        <v>0</v>
      </c>
      <c r="F9" s="32">
        <v>330</v>
      </c>
      <c r="G9" s="232" t="s">
        <v>9</v>
      </c>
      <c r="H9" s="4" t="s">
        <v>974</v>
      </c>
    </row>
    <row r="10" spans="1:8" s="229" customFormat="1" ht="48">
      <c r="A10" s="500"/>
      <c r="B10" s="230" t="s">
        <v>10</v>
      </c>
      <c r="C10" s="4" t="s">
        <v>1083</v>
      </c>
      <c r="D10" s="4" t="s">
        <v>922</v>
      </c>
      <c r="E10" s="204">
        <v>0</v>
      </c>
      <c r="F10" s="32">
        <v>330</v>
      </c>
      <c r="G10" s="232" t="s">
        <v>9</v>
      </c>
      <c r="H10" s="4" t="s">
        <v>975</v>
      </c>
    </row>
    <row r="11" spans="1:7" s="227" customFormat="1" ht="94.5" customHeight="1">
      <c r="A11" s="496"/>
      <c r="B11" s="478" t="s">
        <v>869</v>
      </c>
      <c r="C11" s="230" t="s">
        <v>987</v>
      </c>
      <c r="D11" s="230" t="s">
        <v>868</v>
      </c>
      <c r="E11" s="204">
        <v>1</v>
      </c>
      <c r="F11" s="204">
        <v>1</v>
      </c>
      <c r="G11" s="232" t="s">
        <v>793</v>
      </c>
    </row>
    <row r="12" spans="1:7" s="227" customFormat="1" ht="30" customHeight="1">
      <c r="A12" s="496"/>
      <c r="B12" s="475"/>
      <c r="C12" s="4" t="s">
        <v>1006</v>
      </c>
      <c r="D12" s="4" t="s">
        <v>870</v>
      </c>
      <c r="E12" s="226">
        <v>1</v>
      </c>
      <c r="F12" s="226">
        <v>1</v>
      </c>
      <c r="G12" s="268" t="s">
        <v>1031</v>
      </c>
    </row>
    <row r="13" spans="1:10" s="227" customFormat="1" ht="36.75" customHeight="1">
      <c r="A13" s="496"/>
      <c r="B13" s="455" t="s">
        <v>352</v>
      </c>
      <c r="C13" s="184" t="s">
        <v>988</v>
      </c>
      <c r="D13" s="184" t="s">
        <v>871</v>
      </c>
      <c r="E13" s="172">
        <v>0</v>
      </c>
      <c r="F13" s="291">
        <v>30</v>
      </c>
      <c r="G13" s="173" t="s">
        <v>793</v>
      </c>
      <c r="H13" s="184"/>
      <c r="I13" s="173" t="s">
        <v>1084</v>
      </c>
      <c r="J13" s="270"/>
    </row>
    <row r="14" spans="1:7" s="262" customFormat="1" ht="75" customHeight="1">
      <c r="A14" s="551"/>
      <c r="B14" s="551"/>
      <c r="C14" s="4" t="s">
        <v>1081</v>
      </c>
      <c r="D14" s="264" t="s">
        <v>1078</v>
      </c>
      <c r="E14" s="204">
        <v>0</v>
      </c>
      <c r="F14" s="27">
        <v>0.8</v>
      </c>
      <c r="G14" s="261" t="s">
        <v>708</v>
      </c>
    </row>
    <row r="15" spans="1:9" s="262" customFormat="1" ht="54.75" customHeight="1">
      <c r="A15" s="544"/>
      <c r="B15" s="544"/>
      <c r="C15" s="4" t="s">
        <v>1080</v>
      </c>
      <c r="D15" s="268" t="s">
        <v>1087</v>
      </c>
      <c r="E15" s="204">
        <v>0</v>
      </c>
      <c r="F15" s="27">
        <v>0.7</v>
      </c>
      <c r="G15" s="267" t="s">
        <v>1089</v>
      </c>
      <c r="I15" s="288"/>
    </row>
    <row r="16" spans="1:7" s="7" customFormat="1" ht="45.75" customHeight="1">
      <c r="A16" s="499" t="s">
        <v>972</v>
      </c>
      <c r="B16" s="230" t="s">
        <v>35</v>
      </c>
      <c r="C16" s="269" t="s">
        <v>1086</v>
      </c>
      <c r="D16" s="269" t="s">
        <v>1085</v>
      </c>
      <c r="E16" s="231">
        <v>638</v>
      </c>
      <c r="F16" s="231">
        <v>700</v>
      </c>
      <c r="G16" s="232" t="s">
        <v>860</v>
      </c>
    </row>
    <row r="17" spans="1:7" ht="84.75" customHeight="1">
      <c r="A17" s="496"/>
      <c r="B17" s="239" t="s">
        <v>869</v>
      </c>
      <c r="C17" s="246" t="s">
        <v>872</v>
      </c>
      <c r="D17" s="230" t="s">
        <v>1030</v>
      </c>
      <c r="E17" s="231">
        <v>1</v>
      </c>
      <c r="F17" s="231">
        <v>1</v>
      </c>
      <c r="G17" s="232" t="s">
        <v>793</v>
      </c>
    </row>
    <row r="18" spans="1:7" ht="36" customHeight="1">
      <c r="A18" s="496"/>
      <c r="B18" s="240"/>
      <c r="C18" s="4" t="s">
        <v>1006</v>
      </c>
      <c r="D18" s="4" t="s">
        <v>870</v>
      </c>
      <c r="E18" s="226">
        <v>1</v>
      </c>
      <c r="F18" s="226">
        <v>1</v>
      </c>
      <c r="G18" s="232" t="s">
        <v>1031</v>
      </c>
    </row>
    <row r="19" spans="1:7" ht="33" customHeight="1">
      <c r="A19" s="496"/>
      <c r="B19" s="495" t="s">
        <v>352</v>
      </c>
      <c r="C19" s="4" t="s">
        <v>988</v>
      </c>
      <c r="D19" s="4" t="s">
        <v>875</v>
      </c>
      <c r="E19" s="231">
        <v>0</v>
      </c>
      <c r="F19" s="231">
        <v>50</v>
      </c>
      <c r="G19" s="232" t="s">
        <v>793</v>
      </c>
    </row>
    <row r="20" spans="1:7" ht="48" customHeight="1">
      <c r="A20" s="265"/>
      <c r="B20" s="544"/>
      <c r="C20" s="4" t="s">
        <v>1080</v>
      </c>
      <c r="D20" s="4" t="s">
        <v>1088</v>
      </c>
      <c r="E20" s="263">
        <v>0</v>
      </c>
      <c r="F20" s="63">
        <v>0.7</v>
      </c>
      <c r="G20" s="267" t="s">
        <v>1089</v>
      </c>
    </row>
    <row r="21" spans="1:7" ht="48" customHeight="1">
      <c r="A21" s="499" t="s">
        <v>973</v>
      </c>
      <c r="B21" s="269" t="s">
        <v>1090</v>
      </c>
      <c r="C21" s="269" t="s">
        <v>1091</v>
      </c>
      <c r="D21" s="268" t="s">
        <v>1092</v>
      </c>
      <c r="E21" s="235">
        <v>940</v>
      </c>
      <c r="F21" s="235">
        <v>1100</v>
      </c>
      <c r="G21" s="232" t="s">
        <v>860</v>
      </c>
    </row>
    <row r="22" spans="1:7" ht="86.25" customHeight="1">
      <c r="A22" s="546"/>
      <c r="B22" s="478" t="s">
        <v>869</v>
      </c>
      <c r="C22" s="230" t="s">
        <v>873</v>
      </c>
      <c r="D22" s="230" t="s">
        <v>906</v>
      </c>
      <c r="E22" s="226">
        <v>1</v>
      </c>
      <c r="F22" s="226">
        <v>1</v>
      </c>
      <c r="G22" s="232" t="s">
        <v>793</v>
      </c>
    </row>
    <row r="23" spans="1:7" ht="24">
      <c r="A23" s="546"/>
      <c r="B23" s="475"/>
      <c r="C23" s="4" t="s">
        <v>1006</v>
      </c>
      <c r="D23" s="4" t="s">
        <v>870</v>
      </c>
      <c r="E23" s="226">
        <v>1</v>
      </c>
      <c r="F23" s="226">
        <v>1</v>
      </c>
      <c r="G23" s="232" t="s">
        <v>793</v>
      </c>
    </row>
    <row r="24" spans="1:9" ht="36">
      <c r="A24" s="546"/>
      <c r="B24" s="455" t="s">
        <v>352</v>
      </c>
      <c r="C24" s="4" t="s">
        <v>988</v>
      </c>
      <c r="D24" s="4" t="s">
        <v>871</v>
      </c>
      <c r="E24" s="226">
        <v>0</v>
      </c>
      <c r="F24" s="259">
        <v>30</v>
      </c>
      <c r="G24" s="232" t="s">
        <v>793</v>
      </c>
      <c r="I24" s="199"/>
    </row>
    <row r="25" spans="1:7" ht="77.25" customHeight="1">
      <c r="A25" s="546"/>
      <c r="B25" s="546"/>
      <c r="C25" s="4" t="s">
        <v>907</v>
      </c>
      <c r="D25" s="232" t="s">
        <v>920</v>
      </c>
      <c r="E25" s="82">
        <v>0.7</v>
      </c>
      <c r="F25" s="82">
        <v>1</v>
      </c>
      <c r="G25" s="224" t="s">
        <v>708</v>
      </c>
    </row>
    <row r="26" spans="1:7" ht="77.25" customHeight="1">
      <c r="A26" s="544"/>
      <c r="B26" s="544"/>
      <c r="C26" s="4" t="s">
        <v>1080</v>
      </c>
      <c r="D26" s="264" t="s">
        <v>1079</v>
      </c>
      <c r="E26" s="82">
        <v>0</v>
      </c>
      <c r="F26" s="82">
        <v>0.6</v>
      </c>
      <c r="G26" s="261" t="s">
        <v>708</v>
      </c>
    </row>
    <row r="27" spans="1:7" ht="40.5" customHeight="1">
      <c r="A27" s="495" t="s">
        <v>1093</v>
      </c>
      <c r="B27" s="495" t="s">
        <v>905</v>
      </c>
      <c r="C27" s="541" t="s">
        <v>989</v>
      </c>
      <c r="D27" s="4" t="s">
        <v>1094</v>
      </c>
      <c r="E27" s="204">
        <v>0</v>
      </c>
      <c r="F27" s="4" t="s">
        <v>915</v>
      </c>
      <c r="G27" s="232" t="s">
        <v>1032</v>
      </c>
    </row>
    <row r="28" spans="1:7" ht="54.75" customHeight="1">
      <c r="A28" s="496"/>
      <c r="B28" s="496"/>
      <c r="C28" s="547"/>
      <c r="D28" s="4" t="s">
        <v>1095</v>
      </c>
      <c r="E28" s="204">
        <v>0</v>
      </c>
      <c r="F28" s="4" t="s">
        <v>915</v>
      </c>
      <c r="G28" s="232" t="s">
        <v>1032</v>
      </c>
    </row>
    <row r="29" spans="1:7" ht="54.75" customHeight="1">
      <c r="A29" s="496"/>
      <c r="B29" s="496"/>
      <c r="C29" s="542"/>
      <c r="D29" s="4" t="s">
        <v>1096</v>
      </c>
      <c r="E29" s="204">
        <v>270</v>
      </c>
      <c r="F29" s="259">
        <v>496</v>
      </c>
      <c r="G29" s="232" t="s">
        <v>1032</v>
      </c>
    </row>
    <row r="30" spans="1:7" ht="51.75" customHeight="1">
      <c r="A30" s="546"/>
      <c r="B30" s="546"/>
      <c r="C30" s="269" t="s">
        <v>1097</v>
      </c>
      <c r="D30" s="230" t="s">
        <v>1048</v>
      </c>
      <c r="E30" s="235">
        <v>0</v>
      </c>
      <c r="F30" s="4" t="s">
        <v>1033</v>
      </c>
      <c r="G30" s="232" t="s">
        <v>953</v>
      </c>
    </row>
    <row r="31" spans="1:9" ht="51.75" customHeight="1">
      <c r="A31" s="498"/>
      <c r="B31" s="498"/>
      <c r="C31" s="171" t="s">
        <v>990</v>
      </c>
      <c r="D31" s="171" t="s">
        <v>881</v>
      </c>
      <c r="E31" s="272">
        <v>0</v>
      </c>
      <c r="F31" s="272">
        <v>1</v>
      </c>
      <c r="G31" s="173" t="s">
        <v>793</v>
      </c>
      <c r="H31" s="176"/>
      <c r="I31" s="290" t="s">
        <v>1098</v>
      </c>
    </row>
    <row r="32" spans="1:7" ht="59.25" customHeight="1">
      <c r="A32" s="455" t="s">
        <v>1034</v>
      </c>
      <c r="B32" s="230" t="s">
        <v>61</v>
      </c>
      <c r="C32" s="230" t="s">
        <v>62</v>
      </c>
      <c r="D32" s="230" t="s">
        <v>874</v>
      </c>
      <c r="E32" s="231">
        <v>0</v>
      </c>
      <c r="F32" s="231">
        <v>900</v>
      </c>
      <c r="G32" s="236" t="s">
        <v>1049</v>
      </c>
    </row>
    <row r="33" spans="1:7" ht="93" customHeight="1">
      <c r="A33" s="456"/>
      <c r="B33" s="245" t="s">
        <v>64</v>
      </c>
      <c r="C33" s="245" t="s">
        <v>991</v>
      </c>
      <c r="D33" s="245" t="s">
        <v>65</v>
      </c>
      <c r="E33" s="247">
        <v>0</v>
      </c>
      <c r="F33" s="247">
        <v>500</v>
      </c>
      <c r="G33" s="236" t="s">
        <v>1035</v>
      </c>
    </row>
    <row r="34" spans="1:9" ht="93" customHeight="1">
      <c r="A34" s="275"/>
      <c r="B34" s="171" t="s">
        <v>1110</v>
      </c>
      <c r="C34" s="184" t="s">
        <v>1144</v>
      </c>
      <c r="D34" s="184" t="s">
        <v>1112</v>
      </c>
      <c r="E34" s="310">
        <v>0</v>
      </c>
      <c r="F34" s="191">
        <v>1</v>
      </c>
      <c r="G34" s="173" t="s">
        <v>793</v>
      </c>
      <c r="H34" s="176"/>
      <c r="I34" s="290" t="s">
        <v>1145</v>
      </c>
    </row>
    <row r="35" spans="1:9" ht="72.75" customHeight="1">
      <c r="A35" s="271" t="s">
        <v>1036</v>
      </c>
      <c r="B35" s="171" t="s">
        <v>1050</v>
      </c>
      <c r="C35" s="171" t="s">
        <v>1072</v>
      </c>
      <c r="D35" s="171" t="s">
        <v>1037</v>
      </c>
      <c r="E35" s="287">
        <v>0</v>
      </c>
      <c r="F35" s="289">
        <v>1</v>
      </c>
      <c r="G35" s="290" t="s">
        <v>1075</v>
      </c>
      <c r="H35" s="176"/>
      <c r="I35" s="290" t="s">
        <v>1099</v>
      </c>
    </row>
    <row r="36" spans="1:7" s="24" customFormat="1" ht="15">
      <c r="A36" s="501" t="s">
        <v>956</v>
      </c>
      <c r="B36" s="502"/>
      <c r="C36" s="502"/>
      <c r="D36" s="502"/>
      <c r="E36" s="502"/>
      <c r="F36" s="502"/>
      <c r="G36" s="503"/>
    </row>
    <row r="37" spans="1:7" s="24" customFormat="1" ht="33" customHeight="1">
      <c r="A37" s="578" t="s">
        <v>1002</v>
      </c>
      <c r="B37" s="579"/>
      <c r="C37" s="579"/>
      <c r="D37" s="579"/>
      <c r="E37" s="579"/>
      <c r="F37" s="579"/>
      <c r="G37" s="580"/>
    </row>
    <row r="38" spans="1:7" s="205" customFormat="1" ht="30" customHeight="1">
      <c r="A38" s="545" t="s">
        <v>955</v>
      </c>
      <c r="B38" s="567" t="s">
        <v>992</v>
      </c>
      <c r="C38" s="567" t="s">
        <v>863</v>
      </c>
      <c r="D38" s="567" t="s">
        <v>876</v>
      </c>
      <c r="E38" s="576" t="s">
        <v>867</v>
      </c>
      <c r="F38" s="584"/>
      <c r="G38" s="567" t="s">
        <v>485</v>
      </c>
    </row>
    <row r="39" spans="1:7" s="205" customFormat="1" ht="33.75">
      <c r="A39" s="545"/>
      <c r="B39" s="567"/>
      <c r="C39" s="567"/>
      <c r="D39" s="567"/>
      <c r="E39" s="206" t="s">
        <v>985</v>
      </c>
      <c r="F39" s="206" t="s">
        <v>986</v>
      </c>
      <c r="G39" s="567"/>
    </row>
    <row r="40" spans="1:7" s="195" customFormat="1" ht="57" customHeight="1">
      <c r="A40" s="455" t="s">
        <v>1003</v>
      </c>
      <c r="B40" s="455" t="s">
        <v>1004</v>
      </c>
      <c r="C40" s="224" t="s">
        <v>994</v>
      </c>
      <c r="D40" s="224" t="s">
        <v>946</v>
      </c>
      <c r="E40" s="244">
        <v>0</v>
      </c>
      <c r="F40" s="19">
        <v>1</v>
      </c>
      <c r="G40" s="232" t="s">
        <v>213</v>
      </c>
    </row>
    <row r="41" spans="1:7" s="195" customFormat="1" ht="48" customHeight="1">
      <c r="A41" s="456"/>
      <c r="B41" s="456"/>
      <c r="C41" s="224" t="s">
        <v>995</v>
      </c>
      <c r="D41" s="224" t="s">
        <v>212</v>
      </c>
      <c r="E41" s="244">
        <v>0</v>
      </c>
      <c r="F41" s="19">
        <v>1</v>
      </c>
      <c r="G41" s="232" t="s">
        <v>213</v>
      </c>
    </row>
    <row r="42" spans="1:7" s="195" customFormat="1" ht="57" customHeight="1">
      <c r="A42" s="456"/>
      <c r="B42" s="456"/>
      <c r="C42" s="4" t="s">
        <v>996</v>
      </c>
      <c r="D42" s="4" t="s">
        <v>212</v>
      </c>
      <c r="E42" s="244">
        <v>0</v>
      </c>
      <c r="F42" s="19">
        <v>1</v>
      </c>
      <c r="G42" s="232" t="s">
        <v>213</v>
      </c>
    </row>
    <row r="43" spans="1:7" s="195" customFormat="1" ht="57" customHeight="1">
      <c r="A43" s="549"/>
      <c r="B43" s="549"/>
      <c r="C43" s="4" t="s">
        <v>997</v>
      </c>
      <c r="D43" s="230" t="s">
        <v>212</v>
      </c>
      <c r="E43" s="244">
        <v>0</v>
      </c>
      <c r="F43" s="19">
        <v>1</v>
      </c>
      <c r="G43" s="232" t="s">
        <v>213</v>
      </c>
    </row>
    <row r="44" spans="1:7" s="195" customFormat="1" ht="38.25" customHeight="1">
      <c r="A44" s="455" t="s">
        <v>1008</v>
      </c>
      <c r="B44" s="4" t="s">
        <v>998</v>
      </c>
      <c r="C44" s="4" t="s">
        <v>1027</v>
      </c>
      <c r="D44" s="230" t="s">
        <v>212</v>
      </c>
      <c r="E44" s="244">
        <v>0</v>
      </c>
      <c r="F44" s="19">
        <v>1</v>
      </c>
      <c r="G44" s="232" t="s">
        <v>213</v>
      </c>
    </row>
    <row r="45" spans="1:7" s="195" customFormat="1" ht="48">
      <c r="A45" s="546"/>
      <c r="B45" s="224" t="s">
        <v>999</v>
      </c>
      <c r="C45" s="4" t="s">
        <v>1028</v>
      </c>
      <c r="D45" s="230" t="s">
        <v>222</v>
      </c>
      <c r="E45" s="244">
        <v>0</v>
      </c>
      <c r="F45" s="82">
        <v>1</v>
      </c>
      <c r="G45" s="232" t="s">
        <v>223</v>
      </c>
    </row>
    <row r="46" spans="1:7" s="197" customFormat="1" ht="54.75" customHeight="1">
      <c r="A46" s="546"/>
      <c r="B46" s="224" t="s">
        <v>346</v>
      </c>
      <c r="C46" s="224" t="s">
        <v>947</v>
      </c>
      <c r="D46" s="4" t="s">
        <v>348</v>
      </c>
      <c r="E46" s="244">
        <v>0</v>
      </c>
      <c r="F46" s="82">
        <v>1</v>
      </c>
      <c r="G46" s="224" t="s">
        <v>223</v>
      </c>
    </row>
    <row r="47" spans="1:7" s="195" customFormat="1" ht="48">
      <c r="A47" s="546"/>
      <c r="B47" s="225" t="s">
        <v>1000</v>
      </c>
      <c r="C47" s="224" t="s">
        <v>1001</v>
      </c>
      <c r="D47" s="224" t="s">
        <v>412</v>
      </c>
      <c r="E47" s="244">
        <v>0</v>
      </c>
      <c r="F47" s="235">
        <v>1</v>
      </c>
      <c r="G47" s="232" t="s">
        <v>411</v>
      </c>
    </row>
    <row r="48" spans="1:7" s="195" customFormat="1" ht="66" customHeight="1">
      <c r="A48" s="546"/>
      <c r="B48" s="4" t="s">
        <v>1025</v>
      </c>
      <c r="C48" s="224" t="s">
        <v>225</v>
      </c>
      <c r="D48" s="274" t="s">
        <v>1149</v>
      </c>
      <c r="E48" s="244">
        <v>0</v>
      </c>
      <c r="F48" s="82">
        <v>1</v>
      </c>
      <c r="G48" s="232" t="s">
        <v>227</v>
      </c>
    </row>
    <row r="49" spans="1:7" ht="60.75" customHeight="1">
      <c r="A49" s="546"/>
      <c r="B49" s="280" t="s">
        <v>228</v>
      </c>
      <c r="C49" s="278" t="s">
        <v>1147</v>
      </c>
      <c r="D49" s="278" t="s">
        <v>1148</v>
      </c>
      <c r="E49" s="244">
        <v>0</v>
      </c>
      <c r="F49" s="82">
        <v>1</v>
      </c>
      <c r="G49" s="232" t="s">
        <v>230</v>
      </c>
    </row>
    <row r="50" spans="1:7" ht="64.5" customHeight="1">
      <c r="A50" s="546"/>
      <c r="B50" s="232" t="s">
        <v>231</v>
      </c>
      <c r="C50" s="230" t="s">
        <v>1026</v>
      </c>
      <c r="D50" s="278" t="s">
        <v>1150</v>
      </c>
      <c r="E50" s="204">
        <v>0</v>
      </c>
      <c r="F50" s="82">
        <v>1</v>
      </c>
      <c r="G50" s="232" t="s">
        <v>234</v>
      </c>
    </row>
    <row r="51" spans="1:7" ht="36.75" customHeight="1">
      <c r="A51" s="546"/>
      <c r="B51" s="232" t="s">
        <v>66</v>
      </c>
      <c r="C51" s="230" t="s">
        <v>67</v>
      </c>
      <c r="D51" s="230" t="s">
        <v>68</v>
      </c>
      <c r="E51" s="27">
        <v>0.7</v>
      </c>
      <c r="F51" s="82">
        <v>0.7</v>
      </c>
      <c r="G51" s="232" t="s">
        <v>69</v>
      </c>
    </row>
    <row r="52" spans="1:7" ht="47.25" customHeight="1">
      <c r="A52" s="546"/>
      <c r="B52" s="232" t="s">
        <v>1051</v>
      </c>
      <c r="C52" s="230" t="s">
        <v>1029</v>
      </c>
      <c r="D52" s="278" t="s">
        <v>1151</v>
      </c>
      <c r="E52" s="27">
        <v>0</v>
      </c>
      <c r="F52" s="82">
        <v>1</v>
      </c>
      <c r="G52" s="232" t="s">
        <v>69</v>
      </c>
    </row>
    <row r="53" spans="1:7" ht="45.75" customHeight="1">
      <c r="A53" s="498"/>
      <c r="B53" s="278" t="s">
        <v>1110</v>
      </c>
      <c r="C53" s="4" t="s">
        <v>1144</v>
      </c>
      <c r="D53" s="4" t="s">
        <v>1112</v>
      </c>
      <c r="E53" s="23">
        <v>0</v>
      </c>
      <c r="F53" s="27">
        <v>1</v>
      </c>
      <c r="G53" s="280" t="s">
        <v>793</v>
      </c>
    </row>
    <row r="54" spans="1:7" ht="23.25" customHeight="1">
      <c r="A54" s="564" t="s">
        <v>957</v>
      </c>
      <c r="B54" s="564"/>
      <c r="C54" s="564"/>
      <c r="D54" s="564"/>
      <c r="E54" s="564"/>
      <c r="F54" s="564"/>
      <c r="G54" s="564"/>
    </row>
    <row r="55" spans="1:110" ht="18.75" customHeight="1">
      <c r="A55" s="454" t="s">
        <v>958</v>
      </c>
      <c r="B55" s="454"/>
      <c r="C55" s="454"/>
      <c r="D55" s="454"/>
      <c r="E55" s="454"/>
      <c r="F55" s="454"/>
      <c r="G55" s="45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row>
    <row r="56" spans="1:7" ht="26.25" customHeight="1">
      <c r="A56" s="454"/>
      <c r="B56" s="454"/>
      <c r="C56" s="454"/>
      <c r="D56" s="454"/>
      <c r="E56" s="454"/>
      <c r="F56" s="454"/>
      <c r="G56" s="454"/>
    </row>
    <row r="57" spans="1:7" s="205" customFormat="1" ht="30" customHeight="1">
      <c r="A57" s="545" t="s">
        <v>1</v>
      </c>
      <c r="B57" s="567" t="s">
        <v>992</v>
      </c>
      <c r="C57" s="567" t="s">
        <v>863</v>
      </c>
      <c r="D57" s="567" t="s">
        <v>876</v>
      </c>
      <c r="E57" s="576" t="s">
        <v>867</v>
      </c>
      <c r="F57" s="577"/>
      <c r="G57" s="567" t="s">
        <v>485</v>
      </c>
    </row>
    <row r="58" spans="1:7" s="205" customFormat="1" ht="33.75">
      <c r="A58" s="545"/>
      <c r="B58" s="567"/>
      <c r="C58" s="567"/>
      <c r="D58" s="567"/>
      <c r="E58" s="206" t="s">
        <v>985</v>
      </c>
      <c r="F58" s="206" t="s">
        <v>986</v>
      </c>
      <c r="G58" s="567"/>
    </row>
    <row r="59" spans="1:110" ht="30" customHeight="1">
      <c r="A59" s="455" t="s">
        <v>1008</v>
      </c>
      <c r="B59" s="499" t="s">
        <v>866</v>
      </c>
      <c r="C59" s="499" t="s">
        <v>861</v>
      </c>
      <c r="D59" s="499" t="s">
        <v>1101</v>
      </c>
      <c r="E59" s="556">
        <v>567</v>
      </c>
      <c r="F59" s="556" t="s">
        <v>915</v>
      </c>
      <c r="G59" s="499" t="s">
        <v>553</v>
      </c>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row>
    <row r="60" spans="1:110" ht="17.25" customHeight="1">
      <c r="A60" s="456"/>
      <c r="B60" s="500"/>
      <c r="C60" s="500"/>
      <c r="D60" s="555"/>
      <c r="E60" s="557"/>
      <c r="F60" s="557"/>
      <c r="G60" s="555"/>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row>
    <row r="61" spans="1:110" ht="64.5" customHeight="1">
      <c r="A61" s="456"/>
      <c r="B61" s="546"/>
      <c r="C61" s="499" t="s">
        <v>1108</v>
      </c>
      <c r="D61" s="286" t="s">
        <v>1100</v>
      </c>
      <c r="E61" s="238">
        <v>0</v>
      </c>
      <c r="F61" s="63">
        <v>1</v>
      </c>
      <c r="G61" s="237" t="s">
        <v>553</v>
      </c>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row>
    <row r="62" spans="1:110" ht="72" customHeight="1">
      <c r="A62" s="456"/>
      <c r="B62" s="546"/>
      <c r="C62" s="546"/>
      <c r="D62" s="286" t="s">
        <v>1120</v>
      </c>
      <c r="E62" s="238">
        <v>0</v>
      </c>
      <c r="F62" s="63">
        <v>1</v>
      </c>
      <c r="G62" s="286" t="s">
        <v>1103</v>
      </c>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row>
    <row r="63" spans="1:110" ht="49.5" customHeight="1">
      <c r="A63" s="456"/>
      <c r="B63" s="546"/>
      <c r="C63" s="546"/>
      <c r="D63" s="286" t="s">
        <v>1121</v>
      </c>
      <c r="E63" s="219">
        <v>0</v>
      </c>
      <c r="F63" s="63">
        <v>1</v>
      </c>
      <c r="G63" s="286" t="s">
        <v>1102</v>
      </c>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row>
    <row r="64" spans="1:110" ht="48.75" customHeight="1">
      <c r="A64" s="456"/>
      <c r="B64" s="546"/>
      <c r="C64" s="546"/>
      <c r="D64" s="286" t="s">
        <v>1104</v>
      </c>
      <c r="E64" s="219">
        <v>0</v>
      </c>
      <c r="F64" s="63">
        <v>1</v>
      </c>
      <c r="G64" s="286" t="s">
        <v>1105</v>
      </c>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row>
    <row r="65" spans="1:110" ht="56.25" customHeight="1">
      <c r="A65" s="456"/>
      <c r="B65" s="546"/>
      <c r="C65" s="546"/>
      <c r="D65" s="218" t="s">
        <v>908</v>
      </c>
      <c r="E65" s="219">
        <v>0</v>
      </c>
      <c r="F65" s="63">
        <v>1</v>
      </c>
      <c r="G65" s="218" t="s">
        <v>553</v>
      </c>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row>
    <row r="66" spans="1:110" ht="56.25" customHeight="1">
      <c r="A66" s="456"/>
      <c r="B66" s="551"/>
      <c r="C66" s="550"/>
      <c r="D66" s="273" t="s">
        <v>1107</v>
      </c>
      <c r="E66" s="266">
        <v>0</v>
      </c>
      <c r="F66" s="63"/>
      <c r="G66" s="286" t="s">
        <v>1105</v>
      </c>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row>
    <row r="67" spans="1:110" ht="36">
      <c r="A67" s="456"/>
      <c r="B67" s="56" t="s">
        <v>554</v>
      </c>
      <c r="C67" s="4" t="s">
        <v>555</v>
      </c>
      <c r="D67" s="4" t="s">
        <v>1106</v>
      </c>
      <c r="E67" s="62">
        <v>0</v>
      </c>
      <c r="F67" s="62">
        <v>12</v>
      </c>
      <c r="G67" s="211" t="s">
        <v>557</v>
      </c>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row>
    <row r="68" spans="1:110" ht="60">
      <c r="A68" s="456"/>
      <c r="B68" s="209" t="s">
        <v>565</v>
      </c>
      <c r="C68" s="273" t="s">
        <v>682</v>
      </c>
      <c r="D68" s="274" t="s">
        <v>909</v>
      </c>
      <c r="E68" s="62">
        <v>0</v>
      </c>
      <c r="F68" s="63" t="s">
        <v>914</v>
      </c>
      <c r="G68" s="277" t="s">
        <v>567</v>
      </c>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row>
    <row r="69" spans="1:7" ht="56.25" customHeight="1">
      <c r="A69" s="456"/>
      <c r="B69" s="64" t="s">
        <v>558</v>
      </c>
      <c r="C69" s="209" t="s">
        <v>559</v>
      </c>
      <c r="D69" s="56" t="s">
        <v>560</v>
      </c>
      <c r="E69" s="19">
        <v>0.9</v>
      </c>
      <c r="F69" s="19">
        <v>1</v>
      </c>
      <c r="G69" s="211" t="s">
        <v>563</v>
      </c>
    </row>
    <row r="70" spans="1:7" ht="63.75" customHeight="1">
      <c r="A70" s="456"/>
      <c r="B70" s="552" t="s">
        <v>1110</v>
      </c>
      <c r="C70" s="4" t="s">
        <v>1146</v>
      </c>
      <c r="D70" s="4" t="s">
        <v>1112</v>
      </c>
      <c r="E70" s="204">
        <v>0</v>
      </c>
      <c r="F70" s="82">
        <v>1</v>
      </c>
      <c r="G70" s="212" t="s">
        <v>69</v>
      </c>
    </row>
    <row r="71" spans="1:110" ht="48">
      <c r="A71" s="544"/>
      <c r="B71" s="553"/>
      <c r="C71" s="274" t="s">
        <v>1111</v>
      </c>
      <c r="D71" s="309" t="s">
        <v>1109</v>
      </c>
      <c r="E71" s="279">
        <v>1</v>
      </c>
      <c r="F71" s="279">
        <v>1</v>
      </c>
      <c r="G71" s="277" t="s">
        <v>1113</v>
      </c>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row>
    <row r="72" spans="1:2" ht="12">
      <c r="A72" s="101"/>
      <c r="B72" s="198"/>
    </row>
    <row r="73" spans="1:7" ht="21" customHeight="1">
      <c r="A73" s="491" t="s">
        <v>959</v>
      </c>
      <c r="B73" s="491"/>
      <c r="C73" s="491"/>
      <c r="D73" s="491"/>
      <c r="E73" s="491"/>
      <c r="F73" s="491"/>
      <c r="G73" s="491"/>
    </row>
    <row r="74" spans="1:7" ht="46.5" customHeight="1">
      <c r="A74" s="462" t="s">
        <v>960</v>
      </c>
      <c r="B74" s="462"/>
      <c r="C74" s="462"/>
      <c r="D74" s="462"/>
      <c r="E74" s="462"/>
      <c r="F74" s="462"/>
      <c r="G74" s="462"/>
    </row>
    <row r="75" spans="1:7" s="210" customFormat="1" ht="30" customHeight="1">
      <c r="A75" s="545" t="s">
        <v>955</v>
      </c>
      <c r="B75" s="567" t="s">
        <v>992</v>
      </c>
      <c r="C75" s="568" t="s">
        <v>863</v>
      </c>
      <c r="D75" s="568" t="s">
        <v>876</v>
      </c>
      <c r="E75" s="565" t="s">
        <v>867</v>
      </c>
      <c r="F75" s="566"/>
      <c r="G75" s="568" t="s">
        <v>485</v>
      </c>
    </row>
    <row r="76" spans="1:7" s="210" customFormat="1" ht="36">
      <c r="A76" s="545"/>
      <c r="B76" s="567"/>
      <c r="C76" s="568"/>
      <c r="D76" s="568"/>
      <c r="E76" s="196" t="s">
        <v>985</v>
      </c>
      <c r="F76" s="196" t="s">
        <v>986</v>
      </c>
      <c r="G76" s="568"/>
    </row>
    <row r="77" spans="1:7" ht="48">
      <c r="A77" s="455" t="s">
        <v>1008</v>
      </c>
      <c r="B77" s="455" t="s">
        <v>132</v>
      </c>
      <c r="C77" s="241" t="s">
        <v>133</v>
      </c>
      <c r="D77" s="241" t="s">
        <v>877</v>
      </c>
      <c r="E77" s="23">
        <v>0</v>
      </c>
      <c r="F77" s="62">
        <v>1</v>
      </c>
      <c r="G77" s="241" t="s">
        <v>131</v>
      </c>
    </row>
    <row r="78" spans="1:7" ht="48">
      <c r="A78" s="456"/>
      <c r="B78" s="456"/>
      <c r="C78" s="241" t="s">
        <v>878</v>
      </c>
      <c r="D78" s="241" t="s">
        <v>879</v>
      </c>
      <c r="E78" s="23">
        <v>0</v>
      </c>
      <c r="F78" s="62">
        <v>1</v>
      </c>
      <c r="G78" s="241" t="s">
        <v>131</v>
      </c>
    </row>
    <row r="79" spans="1:7" ht="48">
      <c r="A79" s="456"/>
      <c r="B79" s="549"/>
      <c r="C79" s="21" t="s">
        <v>1114</v>
      </c>
      <c r="D79" s="21" t="s">
        <v>1116</v>
      </c>
      <c r="E79" s="23">
        <v>0</v>
      </c>
      <c r="F79" s="19">
        <v>1</v>
      </c>
      <c r="G79" s="241" t="s">
        <v>131</v>
      </c>
    </row>
    <row r="80" spans="1:7" ht="65.25" customHeight="1">
      <c r="A80" s="456"/>
      <c r="B80" s="209" t="s">
        <v>136</v>
      </c>
      <c r="C80" s="274" t="s">
        <v>1115</v>
      </c>
      <c r="D80" s="241" t="s">
        <v>1056</v>
      </c>
      <c r="E80" s="23">
        <v>0</v>
      </c>
      <c r="F80" s="19">
        <v>1</v>
      </c>
      <c r="G80" s="209" t="s">
        <v>131</v>
      </c>
    </row>
    <row r="81" spans="1:7" ht="48">
      <c r="A81" s="456"/>
      <c r="B81" s="209" t="s">
        <v>948</v>
      </c>
      <c r="C81" s="241" t="s">
        <v>1057</v>
      </c>
      <c r="D81" s="241" t="s">
        <v>1058</v>
      </c>
      <c r="E81" s="23">
        <v>0</v>
      </c>
      <c r="F81" s="19">
        <v>1</v>
      </c>
      <c r="G81" s="209" t="s">
        <v>131</v>
      </c>
    </row>
    <row r="82" spans="1:7" ht="36">
      <c r="A82" s="456"/>
      <c r="B82" s="241" t="s">
        <v>140</v>
      </c>
      <c r="C82" s="241" t="s">
        <v>141</v>
      </c>
      <c r="D82" s="241" t="s">
        <v>142</v>
      </c>
      <c r="E82" s="23">
        <v>0</v>
      </c>
      <c r="F82" s="19">
        <v>1</v>
      </c>
      <c r="G82" s="209" t="s">
        <v>131</v>
      </c>
    </row>
    <row r="83" spans="1:7" ht="72">
      <c r="A83" s="456"/>
      <c r="B83" s="274" t="s">
        <v>1117</v>
      </c>
      <c r="C83" s="274" t="s">
        <v>1118</v>
      </c>
      <c r="D83" s="241" t="s">
        <v>899</v>
      </c>
      <c r="E83" s="23">
        <v>0</v>
      </c>
      <c r="F83" s="19">
        <v>1</v>
      </c>
      <c r="G83" s="209" t="s">
        <v>131</v>
      </c>
    </row>
    <row r="84" spans="1:7" ht="36">
      <c r="A84" s="456"/>
      <c r="B84" s="242" t="s">
        <v>66</v>
      </c>
      <c r="C84" s="243" t="s">
        <v>67</v>
      </c>
      <c r="D84" s="243" t="s">
        <v>68</v>
      </c>
      <c r="E84" s="23">
        <v>0</v>
      </c>
      <c r="F84" s="27">
        <v>1</v>
      </c>
      <c r="G84" s="209" t="s">
        <v>131</v>
      </c>
    </row>
    <row r="85" spans="1:7" ht="48">
      <c r="A85" s="549"/>
      <c r="B85" s="280" t="s">
        <v>1122</v>
      </c>
      <c r="C85" s="4" t="s">
        <v>1144</v>
      </c>
      <c r="D85" s="4" t="s">
        <v>1112</v>
      </c>
      <c r="E85" s="23">
        <v>0</v>
      </c>
      <c r="F85" s="27">
        <v>1</v>
      </c>
      <c r="G85" s="209" t="s">
        <v>131</v>
      </c>
    </row>
    <row r="86" spans="1:7" s="24" customFormat="1" ht="15">
      <c r="A86" s="491" t="s">
        <v>961</v>
      </c>
      <c r="B86" s="491"/>
      <c r="C86" s="491"/>
      <c r="D86" s="491"/>
      <c r="E86" s="491"/>
      <c r="F86" s="491"/>
      <c r="G86" s="491"/>
    </row>
    <row r="87" spans="1:7" s="24" customFormat="1" ht="30.75" customHeight="1">
      <c r="A87" s="474" t="s">
        <v>962</v>
      </c>
      <c r="B87" s="474"/>
      <c r="C87" s="474"/>
      <c r="D87" s="474"/>
      <c r="E87" s="474"/>
      <c r="F87" s="474"/>
      <c r="G87" s="474"/>
    </row>
    <row r="88" spans="1:7" s="210" customFormat="1" ht="30" customHeight="1">
      <c r="A88" s="545" t="s">
        <v>955</v>
      </c>
      <c r="B88" s="567" t="s">
        <v>992</v>
      </c>
      <c r="C88" s="568" t="s">
        <v>863</v>
      </c>
      <c r="D88" s="568" t="s">
        <v>876</v>
      </c>
      <c r="E88" s="565" t="s">
        <v>867</v>
      </c>
      <c r="F88" s="566"/>
      <c r="G88" s="568" t="s">
        <v>485</v>
      </c>
    </row>
    <row r="89" spans="1:7" s="210" customFormat="1" ht="36">
      <c r="A89" s="545"/>
      <c r="B89" s="567"/>
      <c r="C89" s="568"/>
      <c r="D89" s="568"/>
      <c r="E89" s="196" t="s">
        <v>985</v>
      </c>
      <c r="F89" s="196" t="s">
        <v>986</v>
      </c>
      <c r="G89" s="568"/>
    </row>
    <row r="90" spans="1:7" s="45" customFormat="1" ht="48">
      <c r="A90" s="454" t="s">
        <v>1008</v>
      </c>
      <c r="B90" s="478" t="s">
        <v>363</v>
      </c>
      <c r="C90" s="469" t="s">
        <v>364</v>
      </c>
      <c r="D90" s="217" t="s">
        <v>365</v>
      </c>
      <c r="E90" s="204">
        <v>11</v>
      </c>
      <c r="F90" s="217" t="s">
        <v>919</v>
      </c>
      <c r="G90" s="217" t="s">
        <v>366</v>
      </c>
    </row>
    <row r="91" spans="1:7" s="45" customFormat="1" ht="48">
      <c r="A91" s="478"/>
      <c r="B91" s="478"/>
      <c r="C91" s="469"/>
      <c r="D91" s="217" t="s">
        <v>472</v>
      </c>
      <c r="E91" s="204">
        <v>10</v>
      </c>
      <c r="F91" s="217" t="s">
        <v>919</v>
      </c>
      <c r="G91" s="217" t="s">
        <v>366</v>
      </c>
    </row>
    <row r="92" spans="1:7" s="45" customFormat="1" ht="48">
      <c r="A92" s="478"/>
      <c r="B92" s="478"/>
      <c r="C92" s="469"/>
      <c r="D92" s="217" t="s">
        <v>367</v>
      </c>
      <c r="E92" s="204">
        <v>1</v>
      </c>
      <c r="F92" s="217" t="s">
        <v>919</v>
      </c>
      <c r="G92" s="217" t="s">
        <v>366</v>
      </c>
    </row>
    <row r="93" spans="1:7" s="45" customFormat="1" ht="48">
      <c r="A93" s="478"/>
      <c r="B93" s="478"/>
      <c r="C93" s="469"/>
      <c r="D93" s="217" t="s">
        <v>368</v>
      </c>
      <c r="E93" s="204">
        <v>20</v>
      </c>
      <c r="F93" s="217" t="s">
        <v>919</v>
      </c>
      <c r="G93" s="217" t="s">
        <v>366</v>
      </c>
    </row>
    <row r="94" spans="1:7" s="45" customFormat="1" ht="60">
      <c r="A94" s="478"/>
      <c r="B94" s="478"/>
      <c r="C94" s="217" t="s">
        <v>369</v>
      </c>
      <c r="D94" s="217" t="s">
        <v>370</v>
      </c>
      <c r="E94" s="204">
        <v>64</v>
      </c>
      <c r="F94" s="204">
        <v>64</v>
      </c>
      <c r="G94" s="217" t="s">
        <v>366</v>
      </c>
    </row>
    <row r="95" spans="1:7" ht="36">
      <c r="A95" s="478"/>
      <c r="B95" s="217" t="s">
        <v>66</v>
      </c>
      <c r="C95" s="217" t="s">
        <v>67</v>
      </c>
      <c r="D95" s="217" t="s">
        <v>68</v>
      </c>
      <c r="E95" s="27">
        <v>1</v>
      </c>
      <c r="F95" s="27">
        <v>1</v>
      </c>
      <c r="G95" s="217" t="s">
        <v>471</v>
      </c>
    </row>
    <row r="96" spans="1:7" ht="48">
      <c r="A96" s="478"/>
      <c r="B96" s="280" t="s">
        <v>1122</v>
      </c>
      <c r="C96" s="4" t="s">
        <v>1144</v>
      </c>
      <c r="D96" s="4" t="s">
        <v>1112</v>
      </c>
      <c r="E96" s="23">
        <v>0</v>
      </c>
      <c r="F96" s="27">
        <v>1</v>
      </c>
      <c r="G96" s="217" t="s">
        <v>366</v>
      </c>
    </row>
    <row r="97" spans="1:7" ht="12">
      <c r="A97" s="199"/>
      <c r="B97" s="115"/>
      <c r="C97" s="115"/>
      <c r="D97" s="115"/>
      <c r="E97" s="201"/>
      <c r="F97" s="201"/>
      <c r="G97" s="115"/>
    </row>
    <row r="98" spans="1:7" ht="12.75">
      <c r="A98" s="570" t="s">
        <v>963</v>
      </c>
      <c r="B98" s="570"/>
      <c r="C98" s="570"/>
      <c r="D98" s="570"/>
      <c r="E98" s="570"/>
      <c r="F98" s="570"/>
      <c r="G98" s="570"/>
    </row>
    <row r="99" spans="1:7" s="24" customFormat="1" ht="18.75" customHeight="1">
      <c r="A99" s="571" t="s">
        <v>293</v>
      </c>
      <c r="B99" s="574"/>
      <c r="C99" s="574"/>
      <c r="D99" s="574"/>
      <c r="E99" s="574"/>
      <c r="F99" s="574"/>
      <c r="G99" s="575"/>
    </row>
    <row r="100" spans="1:7" s="210" customFormat="1" ht="30" customHeight="1">
      <c r="A100" s="545" t="s">
        <v>955</v>
      </c>
      <c r="B100" s="567" t="s">
        <v>992</v>
      </c>
      <c r="C100" s="568" t="s">
        <v>863</v>
      </c>
      <c r="D100" s="568" t="s">
        <v>876</v>
      </c>
      <c r="E100" s="565" t="s">
        <v>867</v>
      </c>
      <c r="F100" s="566"/>
      <c r="G100" s="568" t="s">
        <v>485</v>
      </c>
    </row>
    <row r="101" spans="1:7" s="210" customFormat="1" ht="36">
      <c r="A101" s="545"/>
      <c r="B101" s="567"/>
      <c r="C101" s="568"/>
      <c r="D101" s="568"/>
      <c r="E101" s="196" t="s">
        <v>985</v>
      </c>
      <c r="F101" s="196" t="s">
        <v>986</v>
      </c>
      <c r="G101" s="568"/>
    </row>
    <row r="102" spans="1:7" s="24" customFormat="1" ht="96" customHeight="1">
      <c r="A102" s="495" t="s">
        <v>1008</v>
      </c>
      <c r="B102" s="495" t="s">
        <v>933</v>
      </c>
      <c r="C102" s="495" t="s">
        <v>1038</v>
      </c>
      <c r="D102" s="248" t="s">
        <v>596</v>
      </c>
      <c r="E102" s="207">
        <v>0</v>
      </c>
      <c r="F102" s="27">
        <v>1</v>
      </c>
      <c r="G102" s="248" t="s">
        <v>486</v>
      </c>
    </row>
    <row r="103" spans="1:7" s="24" customFormat="1" ht="48">
      <c r="A103" s="496"/>
      <c r="B103" s="496"/>
      <c r="C103" s="496"/>
      <c r="D103" s="248" t="s">
        <v>476</v>
      </c>
      <c r="E103" s="27">
        <v>0.9</v>
      </c>
      <c r="F103" s="27">
        <v>0.95</v>
      </c>
      <c r="G103" s="248" t="s">
        <v>486</v>
      </c>
    </row>
    <row r="104" spans="1:7" s="24" customFormat="1" ht="60">
      <c r="A104" s="496"/>
      <c r="B104" s="497"/>
      <c r="C104" s="497"/>
      <c r="D104" s="248" t="s">
        <v>484</v>
      </c>
      <c r="E104" s="27">
        <v>0.7</v>
      </c>
      <c r="F104" s="27">
        <v>0.8</v>
      </c>
      <c r="G104" s="248" t="s">
        <v>486</v>
      </c>
    </row>
    <row r="105" spans="1:7" s="24" customFormat="1" ht="48">
      <c r="A105" s="546"/>
      <c r="B105" s="217" t="s">
        <v>934</v>
      </c>
      <c r="C105" s="217" t="s">
        <v>935</v>
      </c>
      <c r="D105" s="217" t="s">
        <v>936</v>
      </c>
      <c r="E105" s="27">
        <v>0.7</v>
      </c>
      <c r="F105" s="27">
        <v>0.8</v>
      </c>
      <c r="G105" s="217" t="s">
        <v>487</v>
      </c>
    </row>
    <row r="106" spans="1:7" s="24" customFormat="1" ht="66.75" customHeight="1">
      <c r="A106" s="546"/>
      <c r="B106" s="217" t="s">
        <v>279</v>
      </c>
      <c r="C106" s="217" t="s">
        <v>280</v>
      </c>
      <c r="D106" s="217" t="s">
        <v>281</v>
      </c>
      <c r="E106" s="204">
        <v>0</v>
      </c>
      <c r="F106" s="27">
        <v>1</v>
      </c>
      <c r="G106" s="217" t="s">
        <v>488</v>
      </c>
    </row>
    <row r="107" spans="1:7" s="24" customFormat="1" ht="48.75" customHeight="1">
      <c r="A107" s="546"/>
      <c r="B107" s="217" t="s">
        <v>937</v>
      </c>
      <c r="C107" s="217" t="s">
        <v>938</v>
      </c>
      <c r="D107" s="222" t="s">
        <v>981</v>
      </c>
      <c r="E107" s="204">
        <v>0</v>
      </c>
      <c r="F107" s="27">
        <v>0.15</v>
      </c>
      <c r="G107" s="217" t="s">
        <v>488</v>
      </c>
    </row>
    <row r="108" spans="1:7" s="24" customFormat="1" ht="48.75" customHeight="1">
      <c r="A108" s="546"/>
      <c r="B108" s="250" t="s">
        <v>939</v>
      </c>
      <c r="C108" s="250" t="s">
        <v>940</v>
      </c>
      <c r="D108" s="250" t="s">
        <v>941</v>
      </c>
      <c r="E108" s="249">
        <v>0</v>
      </c>
      <c r="F108" s="252">
        <v>0.1</v>
      </c>
      <c r="G108" s="250" t="s">
        <v>1060</v>
      </c>
    </row>
    <row r="109" spans="1:7" s="24" customFormat="1" ht="48.75" customHeight="1">
      <c r="A109" s="546"/>
      <c r="B109" s="217" t="s">
        <v>285</v>
      </c>
      <c r="C109" s="217" t="s">
        <v>942</v>
      </c>
      <c r="D109" s="217" t="s">
        <v>943</v>
      </c>
      <c r="E109" s="204">
        <v>0</v>
      </c>
      <c r="F109" s="27">
        <v>1</v>
      </c>
      <c r="G109" s="217" t="s">
        <v>880</v>
      </c>
    </row>
    <row r="110" spans="1:7" s="24" customFormat="1" ht="48.75" customHeight="1">
      <c r="A110" s="546"/>
      <c r="B110" s="251" t="s">
        <v>1059</v>
      </c>
      <c r="C110" s="250" t="s">
        <v>1061</v>
      </c>
      <c r="D110" s="250" t="s">
        <v>945</v>
      </c>
      <c r="E110" s="204">
        <v>0</v>
      </c>
      <c r="F110" s="27">
        <v>0.7</v>
      </c>
      <c r="G110" s="250" t="s">
        <v>491</v>
      </c>
    </row>
    <row r="111" spans="1:7" ht="142.5" customHeight="1">
      <c r="A111" s="546"/>
      <c r="B111" s="250" t="s">
        <v>359</v>
      </c>
      <c r="C111" s="250" t="s">
        <v>428</v>
      </c>
      <c r="D111" s="250" t="s">
        <v>944</v>
      </c>
      <c r="E111" s="204">
        <v>0</v>
      </c>
      <c r="F111" s="27">
        <v>0.6</v>
      </c>
      <c r="G111" s="250" t="s">
        <v>864</v>
      </c>
    </row>
    <row r="112" spans="1:7" ht="36">
      <c r="A112" s="546"/>
      <c r="B112" s="250" t="s">
        <v>66</v>
      </c>
      <c r="C112" s="250" t="s">
        <v>67</v>
      </c>
      <c r="D112" s="250" t="s">
        <v>68</v>
      </c>
      <c r="E112" s="204">
        <v>0</v>
      </c>
      <c r="F112" s="27">
        <v>0.5</v>
      </c>
      <c r="G112" s="250" t="s">
        <v>69</v>
      </c>
    </row>
    <row r="113" spans="1:7" ht="48">
      <c r="A113" s="554"/>
      <c r="B113" s="280" t="s">
        <v>1122</v>
      </c>
      <c r="C113" s="4" t="s">
        <v>1144</v>
      </c>
      <c r="D113" s="4" t="s">
        <v>1112</v>
      </c>
      <c r="E113" s="23">
        <v>0</v>
      </c>
      <c r="F113" s="27">
        <v>1</v>
      </c>
      <c r="G113" s="250" t="s">
        <v>69</v>
      </c>
    </row>
    <row r="114" spans="1:7" ht="12.75">
      <c r="A114" s="564" t="s">
        <v>964</v>
      </c>
      <c r="B114" s="564"/>
      <c r="C114" s="564"/>
      <c r="D114" s="564"/>
      <c r="E114" s="564"/>
      <c r="F114" s="564"/>
      <c r="G114" s="564"/>
    </row>
    <row r="115" spans="1:7" ht="38.25" customHeight="1">
      <c r="A115" s="571" t="s">
        <v>965</v>
      </c>
      <c r="B115" s="572"/>
      <c r="C115" s="572"/>
      <c r="D115" s="572"/>
      <c r="E115" s="572"/>
      <c r="F115" s="572"/>
      <c r="G115" s="573"/>
    </row>
    <row r="116" spans="1:7" s="210" customFormat="1" ht="30" customHeight="1">
      <c r="A116" s="545" t="s">
        <v>955</v>
      </c>
      <c r="B116" s="567" t="s">
        <v>992</v>
      </c>
      <c r="C116" s="568" t="s">
        <v>863</v>
      </c>
      <c r="D116" s="568" t="s">
        <v>876</v>
      </c>
      <c r="E116" s="565" t="s">
        <v>867</v>
      </c>
      <c r="F116" s="566"/>
      <c r="G116" s="568" t="s">
        <v>485</v>
      </c>
    </row>
    <row r="117" spans="1:7" s="210" customFormat="1" ht="36">
      <c r="A117" s="545"/>
      <c r="B117" s="567"/>
      <c r="C117" s="568"/>
      <c r="D117" s="568"/>
      <c r="E117" s="196" t="s">
        <v>985</v>
      </c>
      <c r="F117" s="196" t="s">
        <v>986</v>
      </c>
      <c r="G117" s="568"/>
    </row>
    <row r="118" spans="1:7" ht="37.5" customHeight="1">
      <c r="A118" s="455" t="s">
        <v>1008</v>
      </c>
      <c r="B118" s="455" t="s">
        <v>295</v>
      </c>
      <c r="C118" s="455" t="s">
        <v>949</v>
      </c>
      <c r="D118" s="455" t="s">
        <v>1142</v>
      </c>
      <c r="E118" s="519">
        <v>0</v>
      </c>
      <c r="F118" s="562">
        <v>1</v>
      </c>
      <c r="G118" s="455" t="s">
        <v>1125</v>
      </c>
    </row>
    <row r="119" spans="1:7" ht="23.25" customHeight="1">
      <c r="A119" s="456"/>
      <c r="B119" s="549"/>
      <c r="C119" s="549"/>
      <c r="D119" s="549"/>
      <c r="E119" s="520"/>
      <c r="F119" s="563"/>
      <c r="G119" s="549"/>
    </row>
    <row r="120" spans="1:7" ht="41.25" customHeight="1">
      <c r="A120" s="543"/>
      <c r="B120" s="541" t="s">
        <v>296</v>
      </c>
      <c r="C120" s="293" t="s">
        <v>1162</v>
      </c>
      <c r="D120" s="4" t="s">
        <v>1123</v>
      </c>
      <c r="E120" s="276">
        <v>0</v>
      </c>
      <c r="F120" s="19">
        <v>1</v>
      </c>
      <c r="G120" s="4" t="s">
        <v>298</v>
      </c>
    </row>
    <row r="121" spans="1:7" ht="34.5" customHeight="1">
      <c r="A121" s="543"/>
      <c r="B121" s="542"/>
      <c r="C121" s="274" t="s">
        <v>1126</v>
      </c>
      <c r="D121" s="4" t="s">
        <v>1127</v>
      </c>
      <c r="E121" s="276">
        <v>0</v>
      </c>
      <c r="F121" s="208">
        <v>1</v>
      </c>
      <c r="G121" s="4" t="s">
        <v>858</v>
      </c>
    </row>
    <row r="122" spans="1:7" ht="27.75" customHeight="1">
      <c r="A122" s="543"/>
      <c r="B122" s="454" t="s">
        <v>857</v>
      </c>
      <c r="C122" s="454" t="s">
        <v>1163</v>
      </c>
      <c r="D122" s="454" t="s">
        <v>910</v>
      </c>
      <c r="E122" s="519">
        <v>0</v>
      </c>
      <c r="F122" s="562">
        <v>1</v>
      </c>
      <c r="G122" s="454" t="s">
        <v>1128</v>
      </c>
    </row>
    <row r="123" spans="1:7" ht="27.75" customHeight="1">
      <c r="A123" s="543"/>
      <c r="B123" s="548"/>
      <c r="C123" s="548"/>
      <c r="D123" s="548"/>
      <c r="E123" s="520"/>
      <c r="F123" s="563"/>
      <c r="G123" s="548"/>
    </row>
    <row r="124" spans="1:7" ht="27.75" customHeight="1">
      <c r="A124" s="543"/>
      <c r="B124" s="455" t="s">
        <v>303</v>
      </c>
      <c r="C124" s="293" t="s">
        <v>1164</v>
      </c>
      <c r="D124" s="274" t="s">
        <v>1124</v>
      </c>
      <c r="E124" s="276">
        <v>0</v>
      </c>
      <c r="F124" s="208">
        <v>1</v>
      </c>
      <c r="G124" s="4" t="s">
        <v>606</v>
      </c>
    </row>
    <row r="125" spans="1:7" ht="27.75" customHeight="1">
      <c r="A125" s="543"/>
      <c r="B125" s="456"/>
      <c r="C125" s="4" t="s">
        <v>389</v>
      </c>
      <c r="D125" s="4" t="s">
        <v>1131</v>
      </c>
      <c r="E125" s="276">
        <v>0</v>
      </c>
      <c r="F125" s="19">
        <v>1</v>
      </c>
      <c r="G125" s="4" t="s">
        <v>1129</v>
      </c>
    </row>
    <row r="126" spans="1:7" ht="36.75" customHeight="1">
      <c r="A126" s="543"/>
      <c r="B126" s="456"/>
      <c r="C126" s="4" t="s">
        <v>306</v>
      </c>
      <c r="D126" s="4" t="s">
        <v>1130</v>
      </c>
      <c r="E126" s="276">
        <v>0</v>
      </c>
      <c r="F126" s="19">
        <v>1</v>
      </c>
      <c r="G126" s="4" t="s">
        <v>1132</v>
      </c>
    </row>
    <row r="127" spans="1:7" ht="27.75" customHeight="1">
      <c r="A127" s="543"/>
      <c r="B127" s="543"/>
      <c r="C127" s="4" t="s">
        <v>697</v>
      </c>
      <c r="D127" s="4" t="s">
        <v>1130</v>
      </c>
      <c r="E127" s="276">
        <v>0</v>
      </c>
      <c r="F127" s="19">
        <v>1</v>
      </c>
      <c r="G127" s="4" t="s">
        <v>607</v>
      </c>
    </row>
    <row r="128" spans="1:7" ht="25.5" customHeight="1">
      <c r="A128" s="543"/>
      <c r="B128" s="561"/>
      <c r="C128" s="4" t="s">
        <v>1133</v>
      </c>
      <c r="D128" s="4" t="s">
        <v>1134</v>
      </c>
      <c r="E128" s="276">
        <v>0</v>
      </c>
      <c r="F128" s="19">
        <v>1</v>
      </c>
      <c r="G128" s="4" t="s">
        <v>1135</v>
      </c>
    </row>
    <row r="129" spans="1:7" ht="45.75" customHeight="1">
      <c r="A129" s="543"/>
      <c r="B129" s="455" t="s">
        <v>1139</v>
      </c>
      <c r="C129" s="278" t="s">
        <v>882</v>
      </c>
      <c r="D129" s="4" t="s">
        <v>315</v>
      </c>
      <c r="E129" s="276">
        <v>0</v>
      </c>
      <c r="F129" s="276">
        <v>1</v>
      </c>
      <c r="G129" s="4" t="s">
        <v>1136</v>
      </c>
    </row>
    <row r="130" spans="1:7" ht="45" customHeight="1">
      <c r="A130" s="543"/>
      <c r="B130" s="496"/>
      <c r="C130" s="4" t="s">
        <v>317</v>
      </c>
      <c r="D130" s="4" t="s">
        <v>1137</v>
      </c>
      <c r="E130" s="276">
        <v>0</v>
      </c>
      <c r="F130" s="281">
        <v>1</v>
      </c>
      <c r="G130" s="4" t="s">
        <v>319</v>
      </c>
    </row>
    <row r="131" spans="1:7" ht="33" customHeight="1">
      <c r="A131" s="543"/>
      <c r="B131" s="496"/>
      <c r="C131" s="4" t="s">
        <v>320</v>
      </c>
      <c r="D131" s="4" t="s">
        <v>321</v>
      </c>
      <c r="E131" s="276">
        <v>0</v>
      </c>
      <c r="F131" s="276">
        <v>1</v>
      </c>
      <c r="G131" s="4" t="s">
        <v>1136</v>
      </c>
    </row>
    <row r="132" spans="1:7" ht="20.25" customHeight="1">
      <c r="A132" s="543"/>
      <c r="B132" s="496"/>
      <c r="C132" s="274" t="s">
        <v>323</v>
      </c>
      <c r="D132" s="274" t="s">
        <v>324</v>
      </c>
      <c r="E132" s="276">
        <v>0</v>
      </c>
      <c r="F132" s="276">
        <v>1</v>
      </c>
      <c r="G132" s="4" t="s">
        <v>325</v>
      </c>
    </row>
    <row r="133" spans="1:7" ht="20.25" customHeight="1">
      <c r="A133" s="543"/>
      <c r="B133" s="543"/>
      <c r="C133" s="274" t="s">
        <v>1138</v>
      </c>
      <c r="D133" s="278" t="s">
        <v>883</v>
      </c>
      <c r="E133" s="204">
        <v>0</v>
      </c>
      <c r="F133" s="276">
        <v>2</v>
      </c>
      <c r="G133" s="4" t="s">
        <v>325</v>
      </c>
    </row>
    <row r="134" spans="1:7" ht="33" customHeight="1">
      <c r="A134" s="543"/>
      <c r="B134" s="543"/>
      <c r="C134" s="278" t="s">
        <v>1140</v>
      </c>
      <c r="D134" s="278" t="s">
        <v>884</v>
      </c>
      <c r="E134" s="204">
        <v>0</v>
      </c>
      <c r="F134" s="276">
        <v>1</v>
      </c>
      <c r="G134" s="4" t="s">
        <v>1141</v>
      </c>
    </row>
    <row r="135" spans="1:7" ht="53.25" customHeight="1">
      <c r="A135" s="543"/>
      <c r="B135" s="544"/>
      <c r="C135" s="4" t="s">
        <v>1144</v>
      </c>
      <c r="D135" s="4" t="s">
        <v>1112</v>
      </c>
      <c r="E135" s="23">
        <v>0</v>
      </c>
      <c r="F135" s="27">
        <v>1</v>
      </c>
      <c r="G135" s="278" t="s">
        <v>69</v>
      </c>
    </row>
    <row r="136" spans="1:106" s="45" customFormat="1" ht="27" customHeight="1">
      <c r="A136" s="561"/>
      <c r="B136" s="280" t="s">
        <v>66</v>
      </c>
      <c r="C136" s="278" t="s">
        <v>67</v>
      </c>
      <c r="D136" s="278" t="s">
        <v>68</v>
      </c>
      <c r="E136" s="27">
        <v>0.9</v>
      </c>
      <c r="F136" s="27">
        <v>1</v>
      </c>
      <c r="G136" s="280" t="s">
        <v>334</v>
      </c>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row>
    <row r="137" spans="1:110" s="24" customFormat="1" ht="26.25" customHeight="1">
      <c r="A137" s="564" t="s">
        <v>966</v>
      </c>
      <c r="B137" s="564"/>
      <c r="C137" s="564"/>
      <c r="D137" s="564"/>
      <c r="E137" s="564"/>
      <c r="F137" s="564"/>
      <c r="G137" s="564"/>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row>
    <row r="138" spans="1:110" s="24" customFormat="1" ht="35.25" customHeight="1">
      <c r="A138" s="454" t="s">
        <v>904</v>
      </c>
      <c r="B138" s="454"/>
      <c r="C138" s="454"/>
      <c r="D138" s="454"/>
      <c r="E138" s="454"/>
      <c r="F138" s="454"/>
      <c r="G138" s="454"/>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row>
    <row r="139" spans="1:7" s="227" customFormat="1" ht="30" customHeight="1">
      <c r="A139" s="545" t="s">
        <v>955</v>
      </c>
      <c r="B139" s="567" t="s">
        <v>992</v>
      </c>
      <c r="C139" s="568" t="s">
        <v>863</v>
      </c>
      <c r="D139" s="568" t="s">
        <v>876</v>
      </c>
      <c r="E139" s="565" t="s">
        <v>867</v>
      </c>
      <c r="F139" s="566"/>
      <c r="G139" s="568" t="s">
        <v>485</v>
      </c>
    </row>
    <row r="140" spans="1:7" s="227" customFormat="1" ht="36">
      <c r="A140" s="545"/>
      <c r="B140" s="567"/>
      <c r="C140" s="568"/>
      <c r="D140" s="568"/>
      <c r="E140" s="196" t="s">
        <v>985</v>
      </c>
      <c r="F140" s="196" t="s">
        <v>986</v>
      </c>
      <c r="G140" s="568"/>
    </row>
    <row r="141" spans="1:110" s="24" customFormat="1" ht="51" customHeight="1">
      <c r="A141" s="499" t="s">
        <v>1008</v>
      </c>
      <c r="B141" s="228" t="s">
        <v>1014</v>
      </c>
      <c r="C141" s="230" t="s">
        <v>149</v>
      </c>
      <c r="D141" s="230" t="s">
        <v>150</v>
      </c>
      <c r="E141" s="234">
        <v>0</v>
      </c>
      <c r="F141" s="230" t="s">
        <v>862</v>
      </c>
      <c r="G141" s="232" t="s">
        <v>151</v>
      </c>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row>
    <row r="142" spans="1:110" s="24" customFormat="1" ht="78" customHeight="1">
      <c r="A142" s="457"/>
      <c r="B142" s="228" t="s">
        <v>1015</v>
      </c>
      <c r="C142" s="230" t="s">
        <v>153</v>
      </c>
      <c r="D142" s="230" t="s">
        <v>154</v>
      </c>
      <c r="E142" s="234">
        <v>0</v>
      </c>
      <c r="F142" s="230" t="s">
        <v>862</v>
      </c>
      <c r="G142" s="232" t="s">
        <v>155</v>
      </c>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row>
    <row r="143" spans="1:7" ht="60" customHeight="1">
      <c r="A143" s="457"/>
      <c r="B143" s="455" t="s">
        <v>1016</v>
      </c>
      <c r="C143" s="274" t="s">
        <v>1143</v>
      </c>
      <c r="D143" s="4" t="s">
        <v>1039</v>
      </c>
      <c r="E143" s="226">
        <v>0</v>
      </c>
      <c r="F143" s="233">
        <v>1</v>
      </c>
      <c r="G143" s="232" t="s">
        <v>158</v>
      </c>
    </row>
    <row r="144" spans="1:7" ht="49.5" customHeight="1">
      <c r="A144" s="457"/>
      <c r="B144" s="498"/>
      <c r="C144" s="224" t="s">
        <v>1007</v>
      </c>
      <c r="D144" s="4" t="s">
        <v>1040</v>
      </c>
      <c r="E144" s="226">
        <v>0</v>
      </c>
      <c r="F144" s="233">
        <v>1</v>
      </c>
      <c r="G144" s="232" t="s">
        <v>158</v>
      </c>
    </row>
    <row r="145" spans="1:7" ht="51" customHeight="1">
      <c r="A145" s="457"/>
      <c r="B145" s="224" t="s">
        <v>1011</v>
      </c>
      <c r="C145" s="72" t="s">
        <v>1010</v>
      </c>
      <c r="D145" s="4" t="s">
        <v>1041</v>
      </c>
      <c r="E145" s="226">
        <v>0</v>
      </c>
      <c r="F145" s="233">
        <v>1</v>
      </c>
      <c r="G145" s="55" t="s">
        <v>891</v>
      </c>
    </row>
    <row r="146" spans="1:7" ht="24">
      <c r="A146" s="457"/>
      <c r="B146" s="4" t="s">
        <v>885</v>
      </c>
      <c r="C146" s="72" t="s">
        <v>1012</v>
      </c>
      <c r="D146" s="4" t="s">
        <v>171</v>
      </c>
      <c r="E146" s="226">
        <v>0</v>
      </c>
      <c r="F146" s="226">
        <v>1</v>
      </c>
      <c r="G146" s="55" t="s">
        <v>891</v>
      </c>
    </row>
    <row r="147" spans="1:110" ht="46.5" customHeight="1">
      <c r="A147" s="546"/>
      <c r="B147" s="228" t="s">
        <v>1013</v>
      </c>
      <c r="C147" s="11" t="s">
        <v>1055</v>
      </c>
      <c r="D147" s="4" t="s">
        <v>206</v>
      </c>
      <c r="E147" s="226">
        <v>0</v>
      </c>
      <c r="F147" s="233">
        <v>1</v>
      </c>
      <c r="G147" s="4" t="s">
        <v>174</v>
      </c>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row>
    <row r="148" spans="1:7" ht="48.75" customHeight="1">
      <c r="A148" s="546"/>
      <c r="B148" s="505" t="s">
        <v>1018</v>
      </c>
      <c r="C148" s="224" t="s">
        <v>1017</v>
      </c>
      <c r="D148" s="4" t="s">
        <v>886</v>
      </c>
      <c r="E148" s="226">
        <v>0</v>
      </c>
      <c r="F148" s="226">
        <v>1</v>
      </c>
      <c r="G148" s="4" t="s">
        <v>178</v>
      </c>
    </row>
    <row r="149" spans="1:7" ht="57" customHeight="1">
      <c r="A149" s="546"/>
      <c r="B149" s="506"/>
      <c r="C149" s="455" t="s">
        <v>1019</v>
      </c>
      <c r="D149" s="4" t="s">
        <v>887</v>
      </c>
      <c r="E149" s="226">
        <v>0</v>
      </c>
      <c r="F149" s="233">
        <v>1</v>
      </c>
      <c r="G149" s="4" t="s">
        <v>891</v>
      </c>
    </row>
    <row r="150" spans="1:7" ht="72" customHeight="1">
      <c r="A150" s="546"/>
      <c r="B150" s="506"/>
      <c r="C150" s="456"/>
      <c r="D150" s="4" t="s">
        <v>889</v>
      </c>
      <c r="E150" s="226">
        <v>0</v>
      </c>
      <c r="F150" s="233">
        <v>1</v>
      </c>
      <c r="G150" s="4" t="s">
        <v>891</v>
      </c>
    </row>
    <row r="151" spans="1:7" ht="54" customHeight="1">
      <c r="A151" s="546"/>
      <c r="B151" s="506"/>
      <c r="C151" s="456"/>
      <c r="D151" s="4" t="s">
        <v>888</v>
      </c>
      <c r="E151" s="226">
        <v>0</v>
      </c>
      <c r="F151" s="233">
        <v>1</v>
      </c>
      <c r="G151" s="4" t="s">
        <v>891</v>
      </c>
    </row>
    <row r="152" spans="1:7" ht="69" customHeight="1">
      <c r="A152" s="546"/>
      <c r="B152" s="506"/>
      <c r="C152" s="498"/>
      <c r="D152" s="4" t="s">
        <v>890</v>
      </c>
      <c r="E152" s="226">
        <v>0</v>
      </c>
      <c r="F152" s="233">
        <v>1</v>
      </c>
      <c r="G152" s="4" t="s">
        <v>891</v>
      </c>
    </row>
    <row r="153" spans="1:7" ht="39.75" customHeight="1">
      <c r="A153" s="546"/>
      <c r="B153" s="507"/>
      <c r="C153" s="184" t="s">
        <v>1152</v>
      </c>
      <c r="D153" s="184" t="s">
        <v>1153</v>
      </c>
      <c r="E153" s="284">
        <v>0</v>
      </c>
      <c r="F153" s="284">
        <v>1</v>
      </c>
      <c r="G153" s="184" t="s">
        <v>891</v>
      </c>
    </row>
    <row r="154" spans="1:7" ht="46.5" customHeight="1">
      <c r="A154" s="546"/>
      <c r="B154" s="499" t="s">
        <v>1020</v>
      </c>
      <c r="C154" s="224" t="s">
        <v>1021</v>
      </c>
      <c r="D154" s="4" t="s">
        <v>1042</v>
      </c>
      <c r="E154" s="226">
        <v>0</v>
      </c>
      <c r="F154" s="233">
        <v>1</v>
      </c>
      <c r="G154" s="4" t="s">
        <v>1005</v>
      </c>
    </row>
    <row r="155" spans="1:7" ht="39.75" customHeight="1">
      <c r="A155" s="498"/>
      <c r="B155" s="498"/>
      <c r="C155" s="232" t="s">
        <v>189</v>
      </c>
      <c r="D155" s="224" t="s">
        <v>190</v>
      </c>
      <c r="E155" s="226">
        <v>0</v>
      </c>
      <c r="F155" s="233">
        <v>1</v>
      </c>
      <c r="G155" s="4" t="s">
        <v>891</v>
      </c>
    </row>
    <row r="156" spans="1:7" ht="60">
      <c r="A156" s="495" t="s">
        <v>1008</v>
      </c>
      <c r="B156" s="72" t="s">
        <v>1022</v>
      </c>
      <c r="C156" s="72" t="s">
        <v>271</v>
      </c>
      <c r="D156" s="293" t="s">
        <v>1165</v>
      </c>
      <c r="E156" s="234">
        <v>0</v>
      </c>
      <c r="F156" s="19">
        <v>1</v>
      </c>
      <c r="G156" s="4" t="s">
        <v>204</v>
      </c>
    </row>
    <row r="157" spans="1:7" ht="36">
      <c r="A157" s="546"/>
      <c r="B157" s="232" t="s">
        <v>66</v>
      </c>
      <c r="C157" s="230" t="s">
        <v>67</v>
      </c>
      <c r="D157" s="230" t="s">
        <v>68</v>
      </c>
      <c r="E157" s="204">
        <v>0</v>
      </c>
      <c r="F157" s="27">
        <v>1</v>
      </c>
      <c r="G157" s="4" t="s">
        <v>69</v>
      </c>
    </row>
    <row r="158" spans="1:7" ht="58.5" customHeight="1">
      <c r="A158" s="498"/>
      <c r="B158" s="280" t="s">
        <v>1122</v>
      </c>
      <c r="C158" s="4" t="s">
        <v>1144</v>
      </c>
      <c r="D158" s="4" t="s">
        <v>1112</v>
      </c>
      <c r="E158" s="23">
        <v>0</v>
      </c>
      <c r="F158" s="27">
        <v>1</v>
      </c>
      <c r="G158" s="278" t="s">
        <v>69</v>
      </c>
    </row>
    <row r="159" spans="1:7" ht="12">
      <c r="A159" s="101"/>
      <c r="B159" s="101"/>
      <c r="C159" s="109"/>
      <c r="D159" s="109"/>
      <c r="E159" s="202"/>
      <c r="F159" s="202"/>
      <c r="G159" s="109"/>
    </row>
    <row r="160" spans="1:7" ht="12.75">
      <c r="A160" s="570" t="s">
        <v>967</v>
      </c>
      <c r="B160" s="570"/>
      <c r="C160" s="570"/>
      <c r="D160" s="570"/>
      <c r="E160" s="570"/>
      <c r="F160" s="570"/>
      <c r="G160" s="570"/>
    </row>
    <row r="161" spans="1:7" s="210" customFormat="1" ht="30" customHeight="1">
      <c r="A161" s="545" t="s">
        <v>955</v>
      </c>
      <c r="B161" s="567" t="s">
        <v>992</v>
      </c>
      <c r="C161" s="568" t="s">
        <v>863</v>
      </c>
      <c r="D161" s="568" t="s">
        <v>876</v>
      </c>
      <c r="E161" s="565" t="s">
        <v>867</v>
      </c>
      <c r="F161" s="566"/>
      <c r="G161" s="568" t="s">
        <v>485</v>
      </c>
    </row>
    <row r="162" spans="1:7" s="210" customFormat="1" ht="36">
      <c r="A162" s="545"/>
      <c r="B162" s="567"/>
      <c r="C162" s="568"/>
      <c r="D162" s="568"/>
      <c r="E162" s="196" t="s">
        <v>985</v>
      </c>
      <c r="F162" s="196" t="s">
        <v>986</v>
      </c>
      <c r="G162" s="568"/>
    </row>
    <row r="163" spans="1:7" ht="60">
      <c r="A163" s="455" t="s">
        <v>1008</v>
      </c>
      <c r="B163" s="224" t="s">
        <v>1043</v>
      </c>
      <c r="C163" s="293" t="s">
        <v>1166</v>
      </c>
      <c r="D163" s="224" t="s">
        <v>894</v>
      </c>
      <c r="E163" s="19">
        <v>0.1</v>
      </c>
      <c r="F163" s="82">
        <v>1</v>
      </c>
      <c r="G163" s="224" t="s">
        <v>895</v>
      </c>
    </row>
    <row r="164" spans="1:7" ht="48">
      <c r="A164" s="456"/>
      <c r="B164" s="224" t="s">
        <v>92</v>
      </c>
      <c r="C164" s="224" t="s">
        <v>93</v>
      </c>
      <c r="D164" s="224" t="s">
        <v>893</v>
      </c>
      <c r="E164" s="19">
        <v>0.1</v>
      </c>
      <c r="F164" s="82">
        <v>1</v>
      </c>
      <c r="G164" s="224" t="s">
        <v>895</v>
      </c>
    </row>
    <row r="165" spans="1:7" ht="36">
      <c r="A165" s="456"/>
      <c r="B165" s="224" t="s">
        <v>95</v>
      </c>
      <c r="C165" s="224" t="s">
        <v>912</v>
      </c>
      <c r="D165" s="224" t="s">
        <v>892</v>
      </c>
      <c r="E165" s="19">
        <v>0</v>
      </c>
      <c r="F165" s="82">
        <v>1</v>
      </c>
      <c r="G165" s="224" t="s">
        <v>896</v>
      </c>
    </row>
    <row r="166" spans="1:7" ht="48">
      <c r="A166" s="456"/>
      <c r="B166" s="224" t="s">
        <v>97</v>
      </c>
      <c r="C166" s="224" t="s">
        <v>1052</v>
      </c>
      <c r="D166" s="224" t="s">
        <v>99</v>
      </c>
      <c r="E166" s="19">
        <v>0</v>
      </c>
      <c r="F166" s="82">
        <v>1</v>
      </c>
      <c r="G166" s="224" t="s">
        <v>896</v>
      </c>
    </row>
    <row r="167" spans="1:7" ht="66" customHeight="1">
      <c r="A167" s="456"/>
      <c r="B167" s="224" t="s">
        <v>100</v>
      </c>
      <c r="C167" s="224" t="s">
        <v>101</v>
      </c>
      <c r="D167" s="224" t="s">
        <v>898</v>
      </c>
      <c r="E167" s="19">
        <v>0.7</v>
      </c>
      <c r="F167" s="82">
        <v>1</v>
      </c>
      <c r="G167" s="224" t="s">
        <v>1044</v>
      </c>
    </row>
    <row r="168" spans="1:7" ht="48">
      <c r="A168" s="456"/>
      <c r="B168" s="455" t="s">
        <v>104</v>
      </c>
      <c r="C168" s="224" t="s">
        <v>105</v>
      </c>
      <c r="D168" s="224" t="s">
        <v>897</v>
      </c>
      <c r="E168" s="19">
        <v>0</v>
      </c>
      <c r="F168" s="82">
        <v>1</v>
      </c>
      <c r="G168" s="224" t="s">
        <v>1045</v>
      </c>
    </row>
    <row r="169" spans="1:7" ht="36">
      <c r="A169" s="456"/>
      <c r="B169" s="549"/>
      <c r="C169" s="224" t="s">
        <v>950</v>
      </c>
      <c r="D169" s="274" t="s">
        <v>1154</v>
      </c>
      <c r="E169" s="19">
        <v>0</v>
      </c>
      <c r="F169" s="82">
        <v>1</v>
      </c>
      <c r="G169" s="224" t="s">
        <v>330</v>
      </c>
    </row>
    <row r="170" spans="1:7" ht="48">
      <c r="A170" s="456"/>
      <c r="B170" s="224" t="s">
        <v>108</v>
      </c>
      <c r="C170" s="224" t="s">
        <v>1046</v>
      </c>
      <c r="D170" s="224" t="s">
        <v>110</v>
      </c>
      <c r="E170" s="19">
        <v>0</v>
      </c>
      <c r="F170" s="19">
        <v>0.2</v>
      </c>
      <c r="G170" s="224" t="s">
        <v>111</v>
      </c>
    </row>
    <row r="171" spans="1:7" ht="24" customHeight="1">
      <c r="A171" s="456"/>
      <c r="B171" s="454" t="s">
        <v>112</v>
      </c>
      <c r="C171" s="454" t="s">
        <v>1053</v>
      </c>
      <c r="D171" s="224" t="s">
        <v>913</v>
      </c>
      <c r="E171" s="19">
        <v>0.7</v>
      </c>
      <c r="F171" s="82">
        <v>1</v>
      </c>
      <c r="G171" s="232" t="s">
        <v>545</v>
      </c>
    </row>
    <row r="172" spans="1:7" ht="24" customHeight="1">
      <c r="A172" s="546"/>
      <c r="B172" s="454"/>
      <c r="C172" s="454"/>
      <c r="D172" s="224" t="s">
        <v>115</v>
      </c>
      <c r="E172" s="19">
        <v>0</v>
      </c>
      <c r="F172" s="82">
        <v>1</v>
      </c>
      <c r="G172" s="232" t="s">
        <v>545</v>
      </c>
    </row>
    <row r="173" spans="1:7" ht="48" customHeight="1">
      <c r="A173" s="546"/>
      <c r="B173" s="232" t="s">
        <v>66</v>
      </c>
      <c r="C173" s="4" t="s">
        <v>67</v>
      </c>
      <c r="D173" s="230" t="s">
        <v>68</v>
      </c>
      <c r="E173" s="19">
        <v>1</v>
      </c>
      <c r="F173" s="82">
        <v>1</v>
      </c>
      <c r="G173" s="224" t="s">
        <v>103</v>
      </c>
    </row>
    <row r="174" spans="1:7" ht="60" customHeight="1">
      <c r="A174" s="498"/>
      <c r="B174" s="280" t="s">
        <v>1122</v>
      </c>
      <c r="C174" s="4" t="s">
        <v>1119</v>
      </c>
      <c r="D174" s="4" t="s">
        <v>1112</v>
      </c>
      <c r="E174" s="19">
        <v>0</v>
      </c>
      <c r="F174" s="82">
        <v>1</v>
      </c>
      <c r="G174" s="224" t="s">
        <v>103</v>
      </c>
    </row>
    <row r="175" spans="1:7" ht="12.75">
      <c r="A175" s="200"/>
      <c r="B175" s="199"/>
      <c r="C175" s="115"/>
      <c r="D175" s="115"/>
      <c r="E175" s="201"/>
      <c r="F175" s="201"/>
      <c r="G175" s="199"/>
    </row>
    <row r="176" spans="1:7" ht="21.75" customHeight="1">
      <c r="A176" s="564" t="s">
        <v>968</v>
      </c>
      <c r="B176" s="564"/>
      <c r="C176" s="564"/>
      <c r="D176" s="564"/>
      <c r="E176" s="564"/>
      <c r="F176" s="564"/>
      <c r="G176" s="564"/>
    </row>
    <row r="177" spans="1:7" s="210" customFormat="1" ht="30" customHeight="1">
      <c r="A177" s="545" t="s">
        <v>955</v>
      </c>
      <c r="B177" s="567" t="s">
        <v>992</v>
      </c>
      <c r="C177" s="568" t="s">
        <v>863</v>
      </c>
      <c r="D177" s="568" t="s">
        <v>876</v>
      </c>
      <c r="E177" s="565" t="s">
        <v>867</v>
      </c>
      <c r="F177" s="566"/>
      <c r="G177" s="568" t="s">
        <v>485</v>
      </c>
    </row>
    <row r="178" spans="1:7" s="210" customFormat="1" ht="36">
      <c r="A178" s="545"/>
      <c r="B178" s="567"/>
      <c r="C178" s="568"/>
      <c r="D178" s="568"/>
      <c r="E178" s="196" t="s">
        <v>985</v>
      </c>
      <c r="F178" s="196" t="s">
        <v>986</v>
      </c>
      <c r="G178" s="568"/>
    </row>
    <row r="179" spans="1:7" ht="24">
      <c r="A179" s="499" t="s">
        <v>1008</v>
      </c>
      <c r="B179" s="455" t="s">
        <v>928</v>
      </c>
      <c r="C179" s="209" t="s">
        <v>923</v>
      </c>
      <c r="D179" s="209" t="s">
        <v>929</v>
      </c>
      <c r="E179" s="214">
        <v>0</v>
      </c>
      <c r="F179" s="214">
        <v>1</v>
      </c>
      <c r="G179" s="54" t="s">
        <v>578</v>
      </c>
    </row>
    <row r="180" spans="1:7" ht="24">
      <c r="A180" s="500"/>
      <c r="B180" s="498"/>
      <c r="C180" s="274" t="s">
        <v>1155</v>
      </c>
      <c r="D180" s="209" t="s">
        <v>924</v>
      </c>
      <c r="E180" s="214">
        <v>0</v>
      </c>
      <c r="F180" s="214">
        <v>1</v>
      </c>
      <c r="G180" s="54" t="s">
        <v>578</v>
      </c>
    </row>
    <row r="181" spans="1:7" ht="36">
      <c r="A181" s="500"/>
      <c r="B181" s="223" t="s">
        <v>1023</v>
      </c>
      <c r="C181" s="209" t="s">
        <v>77</v>
      </c>
      <c r="D181" s="209" t="s">
        <v>580</v>
      </c>
      <c r="E181" s="213">
        <v>0</v>
      </c>
      <c r="F181" s="216">
        <v>1</v>
      </c>
      <c r="G181" s="54" t="s">
        <v>578</v>
      </c>
    </row>
    <row r="182" spans="1:7" ht="36">
      <c r="A182" s="500"/>
      <c r="B182" s="455" t="s">
        <v>930</v>
      </c>
      <c r="C182" s="209" t="s">
        <v>925</v>
      </c>
      <c r="D182" s="209" t="s">
        <v>951</v>
      </c>
      <c r="E182" s="213">
        <v>0</v>
      </c>
      <c r="F182" s="216">
        <v>1</v>
      </c>
      <c r="G182" s="54" t="s">
        <v>78</v>
      </c>
    </row>
    <row r="183" spans="1:7" ht="39" customHeight="1">
      <c r="A183" s="500"/>
      <c r="B183" s="457"/>
      <c r="C183" s="209" t="s">
        <v>931</v>
      </c>
      <c r="D183" s="209" t="s">
        <v>932</v>
      </c>
      <c r="E183" s="216">
        <v>1</v>
      </c>
      <c r="F183" s="216">
        <v>1</v>
      </c>
      <c r="G183" s="54" t="s">
        <v>78</v>
      </c>
    </row>
    <row r="184" spans="1:7" ht="36">
      <c r="A184" s="500"/>
      <c r="B184" s="498"/>
      <c r="C184" s="223" t="s">
        <v>1024</v>
      </c>
      <c r="D184" s="209" t="s">
        <v>926</v>
      </c>
      <c r="E184" s="216">
        <v>0.5</v>
      </c>
      <c r="F184" s="216">
        <v>1</v>
      </c>
      <c r="G184" s="54" t="s">
        <v>927</v>
      </c>
    </row>
    <row r="185" spans="1:7" ht="36">
      <c r="A185" s="500"/>
      <c r="B185" s="212" t="s">
        <v>66</v>
      </c>
      <c r="C185" s="278" t="s">
        <v>1156</v>
      </c>
      <c r="D185" s="217" t="s">
        <v>68</v>
      </c>
      <c r="E185" s="27">
        <v>1</v>
      </c>
      <c r="F185" s="27">
        <v>1</v>
      </c>
      <c r="G185" s="212" t="s">
        <v>69</v>
      </c>
    </row>
    <row r="186" spans="1:7" ht="48">
      <c r="A186" s="555"/>
      <c r="B186" s="280" t="s">
        <v>1122</v>
      </c>
      <c r="C186" s="4" t="s">
        <v>1119</v>
      </c>
      <c r="D186" s="4" t="s">
        <v>1112</v>
      </c>
      <c r="E186" s="204">
        <v>0</v>
      </c>
      <c r="F186" s="27">
        <v>1</v>
      </c>
      <c r="G186" s="212" t="s">
        <v>69</v>
      </c>
    </row>
    <row r="187" spans="1:7" ht="12">
      <c r="A187" s="101"/>
      <c r="B187" s="101"/>
      <c r="C187" s="109"/>
      <c r="D187" s="109"/>
      <c r="E187" s="202"/>
      <c r="F187" s="202"/>
      <c r="G187" s="109"/>
    </row>
    <row r="188" spans="1:7" ht="22.5" customHeight="1">
      <c r="A188" s="489" t="s">
        <v>969</v>
      </c>
      <c r="B188" s="489"/>
      <c r="C188" s="489"/>
      <c r="D188" s="489"/>
      <c r="E188" s="489"/>
      <c r="F188" s="489"/>
      <c r="G188" s="489"/>
    </row>
    <row r="189" spans="1:7" s="210" customFormat="1" ht="30" customHeight="1">
      <c r="A189" s="545" t="s">
        <v>955</v>
      </c>
      <c r="B189" s="567" t="s">
        <v>992</v>
      </c>
      <c r="C189" s="568" t="s">
        <v>863</v>
      </c>
      <c r="D189" s="568" t="s">
        <v>876</v>
      </c>
      <c r="E189" s="565" t="s">
        <v>867</v>
      </c>
      <c r="F189" s="566"/>
      <c r="G189" s="568" t="s">
        <v>485</v>
      </c>
    </row>
    <row r="190" spans="1:7" s="210" customFormat="1" ht="36">
      <c r="A190" s="545"/>
      <c r="B190" s="567"/>
      <c r="C190" s="568"/>
      <c r="D190" s="568"/>
      <c r="E190" s="196" t="s">
        <v>985</v>
      </c>
      <c r="F190" s="196" t="s">
        <v>986</v>
      </c>
      <c r="G190" s="568"/>
    </row>
    <row r="191" spans="1:7" ht="66" customHeight="1">
      <c r="A191" s="454" t="s">
        <v>1008</v>
      </c>
      <c r="B191" s="253" t="s">
        <v>1062</v>
      </c>
      <c r="C191" s="274" t="s">
        <v>1157</v>
      </c>
      <c r="D191" s="209" t="s">
        <v>865</v>
      </c>
      <c r="E191" s="213">
        <v>0</v>
      </c>
      <c r="F191" s="216">
        <v>1</v>
      </c>
      <c r="G191" s="209" t="s">
        <v>246</v>
      </c>
    </row>
    <row r="192" spans="1:7" ht="50.25" customHeight="1">
      <c r="A192" s="466"/>
      <c r="B192" s="253" t="s">
        <v>247</v>
      </c>
      <c r="C192" s="274" t="s">
        <v>1158</v>
      </c>
      <c r="D192" s="254" t="s">
        <v>249</v>
      </c>
      <c r="E192" s="255">
        <v>0</v>
      </c>
      <c r="F192" s="257">
        <v>1</v>
      </c>
      <c r="G192" s="4" t="s">
        <v>127</v>
      </c>
    </row>
    <row r="193" spans="1:7" ht="36" customHeight="1">
      <c r="A193" s="466"/>
      <c r="B193" s="253" t="s">
        <v>1066</v>
      </c>
      <c r="C193" s="293" t="s">
        <v>1167</v>
      </c>
      <c r="D193" s="254" t="s">
        <v>252</v>
      </c>
      <c r="E193" s="255">
        <v>0</v>
      </c>
      <c r="F193" s="257">
        <v>1</v>
      </c>
      <c r="G193" s="4" t="s">
        <v>1071</v>
      </c>
    </row>
    <row r="194" spans="1:7" ht="33.75" customHeight="1">
      <c r="A194" s="466"/>
      <c r="B194" s="253" t="s">
        <v>254</v>
      </c>
      <c r="C194" s="254" t="s">
        <v>255</v>
      </c>
      <c r="D194" s="254" t="s">
        <v>256</v>
      </c>
      <c r="E194" s="255">
        <v>0</v>
      </c>
      <c r="F194" s="257">
        <v>1</v>
      </c>
      <c r="G194" s="4" t="s">
        <v>127</v>
      </c>
    </row>
    <row r="195" spans="1:7" ht="42.75" customHeight="1">
      <c r="A195" s="466"/>
      <c r="B195" s="455" t="s">
        <v>1073</v>
      </c>
      <c r="C195" s="254" t="s">
        <v>1067</v>
      </c>
      <c r="D195" s="254" t="s">
        <v>259</v>
      </c>
      <c r="E195" s="255">
        <v>0</v>
      </c>
      <c r="F195" s="257">
        <v>1</v>
      </c>
      <c r="G195" s="4" t="s">
        <v>1068</v>
      </c>
    </row>
    <row r="196" spans="1:7" ht="36">
      <c r="A196" s="466"/>
      <c r="B196" s="551"/>
      <c r="C196" s="254" t="s">
        <v>1063</v>
      </c>
      <c r="D196" s="254" t="s">
        <v>266</v>
      </c>
      <c r="E196" s="257">
        <v>0</v>
      </c>
      <c r="F196" s="257">
        <v>0.3</v>
      </c>
      <c r="G196" s="254" t="s">
        <v>1069</v>
      </c>
    </row>
    <row r="197" spans="1:7" ht="67.5" customHeight="1">
      <c r="A197" s="466"/>
      <c r="B197" s="551"/>
      <c r="C197" s="258" t="s">
        <v>1074</v>
      </c>
      <c r="D197" s="274" t="s">
        <v>1159</v>
      </c>
      <c r="E197" s="255">
        <v>0</v>
      </c>
      <c r="F197" s="257">
        <v>0.2</v>
      </c>
      <c r="G197" s="254" t="s">
        <v>1070</v>
      </c>
    </row>
    <row r="198" spans="1:7" ht="36">
      <c r="A198" s="466"/>
      <c r="B198" s="551"/>
      <c r="C198" s="254" t="s">
        <v>1064</v>
      </c>
      <c r="D198" s="254" t="s">
        <v>1065</v>
      </c>
      <c r="E198" s="254">
        <v>0</v>
      </c>
      <c r="F198" s="282">
        <v>1</v>
      </c>
      <c r="G198" s="254" t="s">
        <v>1069</v>
      </c>
    </row>
    <row r="199" spans="1:7" ht="36">
      <c r="A199" s="466"/>
      <c r="B199" s="544"/>
      <c r="C199" s="278" t="s">
        <v>1160</v>
      </c>
      <c r="D199" s="256" t="s">
        <v>68</v>
      </c>
      <c r="E199" s="204">
        <v>0</v>
      </c>
      <c r="F199" s="27">
        <v>1</v>
      </c>
      <c r="G199" s="254" t="s">
        <v>1070</v>
      </c>
    </row>
    <row r="200" spans="1:7" ht="48">
      <c r="A200" s="466"/>
      <c r="B200" s="280" t="s">
        <v>1122</v>
      </c>
      <c r="C200" s="4" t="s">
        <v>1119</v>
      </c>
      <c r="D200" s="4" t="s">
        <v>1112</v>
      </c>
      <c r="E200" s="204">
        <v>0</v>
      </c>
      <c r="F200" s="27">
        <v>1</v>
      </c>
      <c r="G200" s="254" t="s">
        <v>1070</v>
      </c>
    </row>
    <row r="201" spans="1:7" ht="23.25" customHeight="1">
      <c r="A201" s="489" t="s">
        <v>970</v>
      </c>
      <c r="B201" s="489"/>
      <c r="C201" s="489"/>
      <c r="D201" s="489"/>
      <c r="E201" s="489"/>
      <c r="F201" s="489"/>
      <c r="G201" s="489"/>
    </row>
    <row r="202" spans="1:7" s="210" customFormat="1" ht="30" customHeight="1">
      <c r="A202" s="545" t="s">
        <v>955</v>
      </c>
      <c r="B202" s="567" t="s">
        <v>992</v>
      </c>
      <c r="C202" s="568" t="s">
        <v>863</v>
      </c>
      <c r="D202" s="568" t="s">
        <v>876</v>
      </c>
      <c r="E202" s="565" t="s">
        <v>867</v>
      </c>
      <c r="F202" s="566"/>
      <c r="G202" s="568" t="s">
        <v>485</v>
      </c>
    </row>
    <row r="203" spans="1:7" s="210" customFormat="1" ht="36">
      <c r="A203" s="545"/>
      <c r="B203" s="567"/>
      <c r="C203" s="568"/>
      <c r="D203" s="568"/>
      <c r="E203" s="196" t="s">
        <v>985</v>
      </c>
      <c r="F203" s="196" t="s">
        <v>986</v>
      </c>
      <c r="G203" s="568"/>
    </row>
    <row r="204" spans="1:7" ht="96.75" customHeight="1">
      <c r="A204" s="454" t="s">
        <v>1009</v>
      </c>
      <c r="B204" s="455" t="s">
        <v>121</v>
      </c>
      <c r="C204" s="209" t="s">
        <v>916</v>
      </c>
      <c r="D204" s="209" t="s">
        <v>900</v>
      </c>
      <c r="E204" s="214">
        <v>0</v>
      </c>
      <c r="F204" s="19">
        <v>1</v>
      </c>
      <c r="G204" s="209" t="s">
        <v>123</v>
      </c>
    </row>
    <row r="205" spans="1:7" ht="42.75" customHeight="1">
      <c r="A205" s="466"/>
      <c r="B205" s="456"/>
      <c r="C205" s="209" t="s">
        <v>917</v>
      </c>
      <c r="D205" s="209" t="s">
        <v>901</v>
      </c>
      <c r="E205" s="214">
        <v>0</v>
      </c>
      <c r="F205" s="209" t="s">
        <v>859</v>
      </c>
      <c r="G205" s="209" t="s">
        <v>123</v>
      </c>
    </row>
    <row r="206" spans="1:7" ht="54.75" customHeight="1">
      <c r="A206" s="466"/>
      <c r="B206" s="457"/>
      <c r="C206" s="209" t="s">
        <v>918</v>
      </c>
      <c r="D206" s="209" t="s">
        <v>952</v>
      </c>
      <c r="E206" s="214">
        <v>0</v>
      </c>
      <c r="F206" s="214">
        <v>4</v>
      </c>
      <c r="G206" s="209" t="s">
        <v>123</v>
      </c>
    </row>
    <row r="207" spans="1:7" ht="40.5" customHeight="1">
      <c r="A207" s="466"/>
      <c r="B207" s="457"/>
      <c r="C207" s="274" t="s">
        <v>1161</v>
      </c>
      <c r="D207" s="209" t="s">
        <v>333</v>
      </c>
      <c r="E207" s="214">
        <v>0</v>
      </c>
      <c r="F207" s="214">
        <v>1</v>
      </c>
      <c r="G207" s="209" t="s">
        <v>123</v>
      </c>
    </row>
    <row r="208" spans="1:7" ht="40.5" customHeight="1">
      <c r="A208" s="466"/>
      <c r="B208" s="544"/>
      <c r="C208" s="306" t="s">
        <v>1168</v>
      </c>
      <c r="D208" s="285" t="s">
        <v>333</v>
      </c>
      <c r="E208" s="283">
        <v>0</v>
      </c>
      <c r="F208" s="283">
        <v>1</v>
      </c>
      <c r="G208" s="285" t="s">
        <v>123</v>
      </c>
    </row>
    <row r="209" spans="1:7" ht="42.75" customHeight="1">
      <c r="A209" s="466"/>
      <c r="B209" s="211" t="s">
        <v>66</v>
      </c>
      <c r="C209" s="209" t="s">
        <v>67</v>
      </c>
      <c r="D209" s="209" t="s">
        <v>68</v>
      </c>
      <c r="E209" s="19">
        <v>1</v>
      </c>
      <c r="F209" s="19">
        <v>1</v>
      </c>
      <c r="G209" s="209" t="s">
        <v>123</v>
      </c>
    </row>
    <row r="210" spans="1:7" ht="48">
      <c r="A210" s="466"/>
      <c r="B210" s="280" t="s">
        <v>1122</v>
      </c>
      <c r="C210" s="4" t="s">
        <v>1119</v>
      </c>
      <c r="D210" s="4" t="s">
        <v>1112</v>
      </c>
      <c r="E210" s="214">
        <v>0</v>
      </c>
      <c r="F210" s="19">
        <v>1</v>
      </c>
      <c r="G210" s="209" t="s">
        <v>123</v>
      </c>
    </row>
    <row r="211" spans="1:7" ht="24.75" customHeight="1">
      <c r="A211" s="489" t="s">
        <v>971</v>
      </c>
      <c r="B211" s="489"/>
      <c r="C211" s="489"/>
      <c r="D211" s="489"/>
      <c r="E211" s="489"/>
      <c r="F211" s="489"/>
      <c r="G211" s="489"/>
    </row>
    <row r="212" spans="1:7" s="210" customFormat="1" ht="30" customHeight="1">
      <c r="A212" s="545" t="s">
        <v>955</v>
      </c>
      <c r="B212" s="567" t="s">
        <v>992</v>
      </c>
      <c r="C212" s="568" t="s">
        <v>863</v>
      </c>
      <c r="D212" s="568" t="s">
        <v>876</v>
      </c>
      <c r="E212" s="565" t="s">
        <v>867</v>
      </c>
      <c r="F212" s="566"/>
      <c r="G212" s="568" t="s">
        <v>485</v>
      </c>
    </row>
    <row r="213" spans="1:7" s="210" customFormat="1" ht="36">
      <c r="A213" s="545"/>
      <c r="B213" s="567"/>
      <c r="C213" s="568"/>
      <c r="D213" s="568"/>
      <c r="E213" s="196" t="s">
        <v>985</v>
      </c>
      <c r="F213" s="196" t="s">
        <v>986</v>
      </c>
      <c r="G213" s="568"/>
    </row>
    <row r="214" spans="1:7" ht="24">
      <c r="A214" s="462" t="s">
        <v>1008</v>
      </c>
      <c r="B214" s="454" t="s">
        <v>124</v>
      </c>
      <c r="C214" s="454" t="s">
        <v>125</v>
      </c>
      <c r="D214" s="217" t="s">
        <v>902</v>
      </c>
      <c r="E214" s="214">
        <v>0</v>
      </c>
      <c r="F214" s="214" t="s">
        <v>129</v>
      </c>
      <c r="G214" s="215" t="s">
        <v>127</v>
      </c>
    </row>
    <row r="215" spans="1:7" ht="36">
      <c r="A215" s="462"/>
      <c r="B215" s="454"/>
      <c r="C215" s="454"/>
      <c r="D215" s="217" t="s">
        <v>903</v>
      </c>
      <c r="E215" s="19">
        <v>1</v>
      </c>
      <c r="F215" s="19">
        <v>1</v>
      </c>
      <c r="G215" s="215" t="s">
        <v>127</v>
      </c>
    </row>
    <row r="216" spans="1:7" ht="36">
      <c r="A216" s="462"/>
      <c r="B216" s="280" t="s">
        <v>66</v>
      </c>
      <c r="C216" s="217" t="s">
        <v>67</v>
      </c>
      <c r="D216" s="217" t="s">
        <v>68</v>
      </c>
      <c r="E216" s="19">
        <v>1</v>
      </c>
      <c r="F216" s="27">
        <v>1</v>
      </c>
      <c r="G216" s="215" t="s">
        <v>127</v>
      </c>
    </row>
    <row r="217" spans="1:7" ht="48">
      <c r="A217" s="462"/>
      <c r="B217" s="280" t="s">
        <v>1122</v>
      </c>
      <c r="C217" s="4" t="s">
        <v>1119</v>
      </c>
      <c r="D217" s="4" t="s">
        <v>1112</v>
      </c>
      <c r="E217" s="204">
        <v>0</v>
      </c>
      <c r="F217" s="27">
        <v>1</v>
      </c>
      <c r="G217" s="215" t="s">
        <v>127</v>
      </c>
    </row>
    <row r="218" spans="1:7" ht="12.75" customHeight="1">
      <c r="A218" s="540" t="s">
        <v>1054</v>
      </c>
      <c r="B218" s="540"/>
      <c r="D218" s="569" t="s">
        <v>911</v>
      </c>
      <c r="E218" s="569"/>
      <c r="F218" s="569"/>
      <c r="G218" s="569"/>
    </row>
    <row r="219" spans="1:2" ht="12">
      <c r="A219" s="540" t="s">
        <v>993</v>
      </c>
      <c r="B219" s="540"/>
    </row>
    <row r="220" spans="1:2" ht="12">
      <c r="A220" s="540" t="s">
        <v>1047</v>
      </c>
      <c r="B220" s="540"/>
    </row>
  </sheetData>
  <sheetProtection/>
  <mergeCells count="177">
    <mergeCell ref="B13:B15"/>
    <mergeCell ref="B19:B20"/>
    <mergeCell ref="A21:A26"/>
    <mergeCell ref="B24:B26"/>
    <mergeCell ref="E38:F38"/>
    <mergeCell ref="H7:H8"/>
    <mergeCell ref="E7:F7"/>
    <mergeCell ref="G7:G8"/>
    <mergeCell ref="C38:C39"/>
    <mergeCell ref="D38:D39"/>
    <mergeCell ref="D7:D8"/>
    <mergeCell ref="B124:B128"/>
    <mergeCell ref="A54:G54"/>
    <mergeCell ref="A55:G56"/>
    <mergeCell ref="A57:A58"/>
    <mergeCell ref="B57:B58"/>
    <mergeCell ref="B75:B76"/>
    <mergeCell ref="G75:G76"/>
    <mergeCell ref="F59:F60"/>
    <mergeCell ref="G59:G60"/>
    <mergeCell ref="A32:A33"/>
    <mergeCell ref="B40:B43"/>
    <mergeCell ref="A9:A15"/>
    <mergeCell ref="B77:B79"/>
    <mergeCell ref="A4:G4"/>
    <mergeCell ref="A5:G5"/>
    <mergeCell ref="A6:G6"/>
    <mergeCell ref="A7:A8"/>
    <mergeCell ref="B7:B8"/>
    <mergeCell ref="C7:C8"/>
    <mergeCell ref="A36:G36"/>
    <mergeCell ref="G38:G39"/>
    <mergeCell ref="A37:G37"/>
    <mergeCell ref="A38:A39"/>
    <mergeCell ref="B38:B39"/>
    <mergeCell ref="G57:G58"/>
    <mergeCell ref="E100:F100"/>
    <mergeCell ref="G100:G101"/>
    <mergeCell ref="C57:C58"/>
    <mergeCell ref="D57:D58"/>
    <mergeCell ref="C59:C60"/>
    <mergeCell ref="A73:G73"/>
    <mergeCell ref="E57:F57"/>
    <mergeCell ref="C75:C76"/>
    <mergeCell ref="D118:D119"/>
    <mergeCell ref="G116:G117"/>
    <mergeCell ref="A90:A96"/>
    <mergeCell ref="B90:B94"/>
    <mergeCell ref="C90:C93"/>
    <mergeCell ref="D75:D76"/>
    <mergeCell ref="E75:F75"/>
    <mergeCell ref="D88:D89"/>
    <mergeCell ref="E88:F88"/>
    <mergeCell ref="G88:G89"/>
    <mergeCell ref="B116:B117"/>
    <mergeCell ref="C116:C117"/>
    <mergeCell ref="A86:G86"/>
    <mergeCell ref="A87:G87"/>
    <mergeCell ref="A88:A89"/>
    <mergeCell ref="B88:B89"/>
    <mergeCell ref="C88:C89"/>
    <mergeCell ref="B100:B101"/>
    <mergeCell ref="C100:C101"/>
    <mergeCell ref="D100:D101"/>
    <mergeCell ref="D122:D123"/>
    <mergeCell ref="E118:E119"/>
    <mergeCell ref="C118:C119"/>
    <mergeCell ref="A98:G98"/>
    <mergeCell ref="A114:G114"/>
    <mergeCell ref="A115:G115"/>
    <mergeCell ref="A99:G99"/>
    <mergeCell ref="A100:A101"/>
    <mergeCell ref="D116:D117"/>
    <mergeCell ref="E116:F116"/>
    <mergeCell ref="C149:C152"/>
    <mergeCell ref="A163:A174"/>
    <mergeCell ref="B143:B144"/>
    <mergeCell ref="C161:C162"/>
    <mergeCell ref="B118:B119"/>
    <mergeCell ref="A138:G138"/>
    <mergeCell ref="A139:A140"/>
    <mergeCell ref="B139:B140"/>
    <mergeCell ref="G118:G119"/>
    <mergeCell ref="C122:C123"/>
    <mergeCell ref="C139:C140"/>
    <mergeCell ref="D139:D140"/>
    <mergeCell ref="E139:F139"/>
    <mergeCell ref="A160:G160"/>
    <mergeCell ref="A161:A162"/>
    <mergeCell ref="E161:F161"/>
    <mergeCell ref="G161:G162"/>
    <mergeCell ref="G139:G140"/>
    <mergeCell ref="A156:A158"/>
    <mergeCell ref="A141:A155"/>
    <mergeCell ref="D161:D162"/>
    <mergeCell ref="B161:B162"/>
    <mergeCell ref="A179:A186"/>
    <mergeCell ref="G177:G178"/>
    <mergeCell ref="B189:B190"/>
    <mergeCell ref="B202:B203"/>
    <mergeCell ref="A201:G201"/>
    <mergeCell ref="G202:G203"/>
    <mergeCell ref="G189:G190"/>
    <mergeCell ref="C171:C172"/>
    <mergeCell ref="A204:A210"/>
    <mergeCell ref="E202:F202"/>
    <mergeCell ref="C189:C190"/>
    <mergeCell ref="D189:D190"/>
    <mergeCell ref="B195:B199"/>
    <mergeCell ref="A202:A203"/>
    <mergeCell ref="D218:G218"/>
    <mergeCell ref="A212:A213"/>
    <mergeCell ref="B212:B213"/>
    <mergeCell ref="D212:D213"/>
    <mergeCell ref="C212:C213"/>
    <mergeCell ref="E212:F212"/>
    <mergeCell ref="A218:B218"/>
    <mergeCell ref="G212:G213"/>
    <mergeCell ref="G122:G123"/>
    <mergeCell ref="B154:B155"/>
    <mergeCell ref="A137:G137"/>
    <mergeCell ref="A214:A217"/>
    <mergeCell ref="B214:B215"/>
    <mergeCell ref="C214:C215"/>
    <mergeCell ref="B168:B169"/>
    <mergeCell ref="E177:F177"/>
    <mergeCell ref="C202:C203"/>
    <mergeCell ref="D202:D203"/>
    <mergeCell ref="A176:G176"/>
    <mergeCell ref="A177:A178"/>
    <mergeCell ref="B179:B180"/>
    <mergeCell ref="B182:B184"/>
    <mergeCell ref="E189:F189"/>
    <mergeCell ref="A188:G188"/>
    <mergeCell ref="B177:B178"/>
    <mergeCell ref="C177:C178"/>
    <mergeCell ref="D177:D178"/>
    <mergeCell ref="A1:B3"/>
    <mergeCell ref="F1:G1"/>
    <mergeCell ref="F2:G2"/>
    <mergeCell ref="F3:G3"/>
    <mergeCell ref="A118:A136"/>
    <mergeCell ref="E122:E123"/>
    <mergeCell ref="F122:F123"/>
    <mergeCell ref="F118:F119"/>
    <mergeCell ref="B102:B104"/>
    <mergeCell ref="C102:C104"/>
    <mergeCell ref="B11:B12"/>
    <mergeCell ref="A16:A19"/>
    <mergeCell ref="B22:B23"/>
    <mergeCell ref="A75:A76"/>
    <mergeCell ref="A40:A43"/>
    <mergeCell ref="A44:A53"/>
    <mergeCell ref="A74:G74"/>
    <mergeCell ref="A27:A31"/>
    <mergeCell ref="D59:D60"/>
    <mergeCell ref="E59:E60"/>
    <mergeCell ref="B27:B31"/>
    <mergeCell ref="C27:C29"/>
    <mergeCell ref="B122:B123"/>
    <mergeCell ref="A77:A85"/>
    <mergeCell ref="C61:C66"/>
    <mergeCell ref="B59:B66"/>
    <mergeCell ref="B70:B71"/>
    <mergeCell ref="A59:A71"/>
    <mergeCell ref="A102:A113"/>
    <mergeCell ref="A116:A117"/>
    <mergeCell ref="A219:B219"/>
    <mergeCell ref="A220:B220"/>
    <mergeCell ref="B120:B121"/>
    <mergeCell ref="B129:B135"/>
    <mergeCell ref="B148:B153"/>
    <mergeCell ref="B204:B208"/>
    <mergeCell ref="A191:A200"/>
    <mergeCell ref="B171:B172"/>
    <mergeCell ref="A211:G211"/>
    <mergeCell ref="A189:A190"/>
  </mergeCells>
  <printOptions/>
  <pageMargins left="0.25" right="0.25" top="0.25" bottom="0.25" header="0.3" footer="0.3"/>
  <pageSetup horizontalDpi="600" verticalDpi="600" orientation="landscape" paperSize="121" scale="70" r:id="rId2"/>
  <rowBreaks count="11" manualBreakCount="11">
    <brk id="35" max="255" man="1"/>
    <brk id="53" max="255" man="1"/>
    <brk id="72" max="255" man="1"/>
    <brk id="85" max="255" man="1"/>
    <brk id="97" max="255" man="1"/>
    <brk id="113" max="255" man="1"/>
    <brk id="136" max="255" man="1"/>
    <brk id="159" max="255" man="1"/>
    <brk id="175" max="255" man="1"/>
    <brk id="187" max="255" man="1"/>
    <brk id="200" max="255" man="1"/>
  </rowBreaks>
  <drawing r:id="rId1"/>
</worksheet>
</file>

<file path=xl/worksheets/sheet4.xml><?xml version="1.0" encoding="utf-8"?>
<worksheet xmlns="http://schemas.openxmlformats.org/spreadsheetml/2006/main" xmlns:r="http://schemas.openxmlformats.org/officeDocument/2006/relationships">
  <dimension ref="A1:DD216"/>
  <sheetViews>
    <sheetView zoomScale="90" zoomScaleNormal="90" zoomScalePageLayoutView="0" workbookViewId="0" topLeftCell="C16">
      <pane ySplit="1410" topLeftCell="A14" activePane="bottomLeft" state="split"/>
      <selection pane="topLeft" activeCell="A16" sqref="A1:IV16384"/>
      <selection pane="bottomLeft" activeCell="F19" sqref="F19"/>
    </sheetView>
  </sheetViews>
  <sheetFormatPr defaultColWidth="11.421875" defaultRowHeight="15"/>
  <cols>
    <col min="1" max="1" width="34.28125" style="8" customWidth="1"/>
    <col min="2" max="2" width="41.28125" style="8" customWidth="1"/>
    <col min="3" max="3" width="55.28125" style="11" customWidth="1"/>
    <col min="4" max="4" width="21.00390625" style="11" customWidth="1"/>
    <col min="5" max="5" width="8.28125" style="203" customWidth="1"/>
    <col min="6" max="6" width="10.28125" style="203" customWidth="1"/>
    <col min="7" max="7" width="9.140625" style="203" customWidth="1"/>
    <col min="8" max="8" width="34.140625" style="203" customWidth="1"/>
    <col min="9" max="9" width="25.00390625" style="11" customWidth="1"/>
    <col min="10" max="10" width="12.8515625" style="8" hidden="1" customWidth="1"/>
    <col min="11" max="11" width="44.57421875" style="8" hidden="1" customWidth="1"/>
    <col min="12" max="16384" width="11.421875" style="8" customWidth="1"/>
  </cols>
  <sheetData>
    <row r="1" spans="1:9" s="1" customFormat="1" ht="33" customHeight="1">
      <c r="A1" s="558"/>
      <c r="B1" s="558"/>
      <c r="C1" s="585" t="s">
        <v>979</v>
      </c>
      <c r="D1" s="586"/>
      <c r="E1" s="587"/>
      <c r="F1" s="559" t="s">
        <v>977</v>
      </c>
      <c r="G1" s="591"/>
      <c r="H1" s="591"/>
      <c r="I1" s="560"/>
    </row>
    <row r="2" spans="1:9" s="1" customFormat="1" ht="33" customHeight="1">
      <c r="A2" s="558"/>
      <c r="B2" s="558"/>
      <c r="C2" s="585" t="s">
        <v>980</v>
      </c>
      <c r="D2" s="586"/>
      <c r="E2" s="587"/>
      <c r="F2" s="559" t="s">
        <v>978</v>
      </c>
      <c r="G2" s="591"/>
      <c r="H2" s="591"/>
      <c r="I2" s="560"/>
    </row>
    <row r="3" spans="1:9" s="1" customFormat="1" ht="39" customHeight="1">
      <c r="A3" s="558"/>
      <c r="B3" s="558"/>
      <c r="C3" s="588" t="s">
        <v>1377</v>
      </c>
      <c r="D3" s="586"/>
      <c r="E3" s="587"/>
      <c r="F3" s="559" t="s">
        <v>984</v>
      </c>
      <c r="G3" s="591"/>
      <c r="H3" s="591"/>
      <c r="I3" s="560"/>
    </row>
    <row r="4" spans="1:9" ht="32.25" customHeight="1">
      <c r="A4" s="581" t="s">
        <v>1378</v>
      </c>
      <c r="B4" s="512"/>
      <c r="C4" s="512"/>
      <c r="D4" s="512"/>
      <c r="E4" s="512"/>
      <c r="F4" s="512"/>
      <c r="G4" s="512"/>
      <c r="H4" s="512"/>
      <c r="I4" s="512"/>
    </row>
    <row r="5" spans="1:9" ht="21" customHeight="1">
      <c r="A5" s="592" t="s">
        <v>954</v>
      </c>
      <c r="B5" s="592"/>
      <c r="C5" s="592"/>
      <c r="D5" s="592"/>
      <c r="E5" s="592"/>
      <c r="F5" s="592"/>
      <c r="G5" s="592"/>
      <c r="H5" s="592"/>
      <c r="I5" s="592"/>
    </row>
    <row r="6" spans="1:9" ht="30.75" customHeight="1">
      <c r="A6" s="582" t="s">
        <v>982</v>
      </c>
      <c r="B6" s="583"/>
      <c r="C6" s="583"/>
      <c r="D6" s="583"/>
      <c r="E6" s="583"/>
      <c r="F6" s="583"/>
      <c r="G6" s="583"/>
      <c r="H6" s="583"/>
      <c r="I6" s="583"/>
    </row>
    <row r="7" spans="1:10" s="205" customFormat="1" ht="30" customHeight="1">
      <c r="A7" s="545" t="s">
        <v>955</v>
      </c>
      <c r="B7" s="567" t="s">
        <v>992</v>
      </c>
      <c r="C7" s="567" t="s">
        <v>863</v>
      </c>
      <c r="D7" s="567" t="s">
        <v>876</v>
      </c>
      <c r="E7" s="576" t="s">
        <v>867</v>
      </c>
      <c r="F7" s="577"/>
      <c r="G7" s="567" t="s">
        <v>1169</v>
      </c>
      <c r="H7" s="567"/>
      <c r="I7" s="567" t="s">
        <v>485</v>
      </c>
      <c r="J7" s="567" t="s">
        <v>976</v>
      </c>
    </row>
    <row r="8" spans="1:10" s="205" customFormat="1" ht="33.75">
      <c r="A8" s="545"/>
      <c r="B8" s="567"/>
      <c r="C8" s="567"/>
      <c r="D8" s="567"/>
      <c r="E8" s="206" t="s">
        <v>985</v>
      </c>
      <c r="F8" s="206" t="s">
        <v>986</v>
      </c>
      <c r="G8" s="206" t="s">
        <v>396</v>
      </c>
      <c r="H8" s="206" t="s">
        <v>391</v>
      </c>
      <c r="I8" s="567"/>
      <c r="J8" s="567"/>
    </row>
    <row r="9" spans="1:10" s="303" customFormat="1" ht="44.25" customHeight="1">
      <c r="A9" s="499" t="s">
        <v>983</v>
      </c>
      <c r="B9" s="301" t="s">
        <v>7</v>
      </c>
      <c r="C9" s="4" t="s">
        <v>1304</v>
      </c>
      <c r="D9" s="4" t="s">
        <v>1306</v>
      </c>
      <c r="E9" s="204">
        <v>0</v>
      </c>
      <c r="F9" s="32">
        <v>374</v>
      </c>
      <c r="G9" s="160">
        <v>0.93</v>
      </c>
      <c r="H9" s="322" t="s">
        <v>1210</v>
      </c>
      <c r="I9" s="370" t="s">
        <v>1309</v>
      </c>
      <c r="J9" s="4" t="s">
        <v>974</v>
      </c>
    </row>
    <row r="10" spans="1:10" s="303" customFormat="1" ht="47.25" customHeight="1">
      <c r="A10" s="500"/>
      <c r="B10" s="301" t="s">
        <v>10</v>
      </c>
      <c r="C10" s="4" t="s">
        <v>1305</v>
      </c>
      <c r="D10" s="4" t="s">
        <v>1307</v>
      </c>
      <c r="E10" s="204">
        <v>0</v>
      </c>
      <c r="F10" s="32">
        <v>306</v>
      </c>
      <c r="G10" s="160">
        <v>0.83</v>
      </c>
      <c r="H10" s="322" t="s">
        <v>1211</v>
      </c>
      <c r="I10" s="370" t="s">
        <v>1309</v>
      </c>
      <c r="J10" s="4" t="s">
        <v>975</v>
      </c>
    </row>
    <row r="11" spans="1:9" s="302" customFormat="1" ht="95.25" customHeight="1">
      <c r="A11" s="496"/>
      <c r="B11" s="478" t="s">
        <v>869</v>
      </c>
      <c r="C11" s="246" t="s">
        <v>1316</v>
      </c>
      <c r="D11" s="301" t="s">
        <v>868</v>
      </c>
      <c r="E11" s="204">
        <v>1</v>
      </c>
      <c r="F11" s="204">
        <v>1</v>
      </c>
      <c r="G11" s="204">
        <v>1</v>
      </c>
      <c r="H11" s="373" t="s">
        <v>1314</v>
      </c>
      <c r="I11" s="370" t="s">
        <v>860</v>
      </c>
    </row>
    <row r="12" spans="1:9" s="302" customFormat="1" ht="36.75" customHeight="1">
      <c r="A12" s="496"/>
      <c r="B12" s="475"/>
      <c r="C12" s="4" t="s">
        <v>1006</v>
      </c>
      <c r="D12" s="4" t="s">
        <v>870</v>
      </c>
      <c r="E12" s="305">
        <v>1</v>
      </c>
      <c r="F12" s="305">
        <v>1</v>
      </c>
      <c r="G12" s="305">
        <v>1</v>
      </c>
      <c r="H12" s="343" t="s">
        <v>1248</v>
      </c>
      <c r="I12" s="295" t="s">
        <v>1031</v>
      </c>
    </row>
    <row r="13" spans="1:10" s="347" customFormat="1" ht="213.75" customHeight="1">
      <c r="A13" s="496"/>
      <c r="B13" s="455" t="s">
        <v>352</v>
      </c>
      <c r="C13" s="4" t="s">
        <v>1308</v>
      </c>
      <c r="D13" s="4" t="s">
        <v>871</v>
      </c>
      <c r="E13" s="204">
        <v>0</v>
      </c>
      <c r="F13" s="348">
        <v>30</v>
      </c>
      <c r="G13" s="348">
        <v>23</v>
      </c>
      <c r="H13" s="404" t="s">
        <v>1315</v>
      </c>
      <c r="I13" s="370" t="s">
        <v>860</v>
      </c>
      <c r="J13" s="349"/>
    </row>
    <row r="14" spans="1:9" s="302" customFormat="1" ht="79.5" customHeight="1">
      <c r="A14" s="551"/>
      <c r="B14" s="551"/>
      <c r="C14" s="4" t="s">
        <v>1081</v>
      </c>
      <c r="D14" s="295" t="s">
        <v>1078</v>
      </c>
      <c r="E14" s="204">
        <v>0</v>
      </c>
      <c r="F14" s="27">
        <v>0.8</v>
      </c>
      <c r="G14" s="27">
        <f>(88+21)/(108+193)</f>
        <v>0.36212624584717606</v>
      </c>
      <c r="H14" s="357" t="s">
        <v>1253</v>
      </c>
      <c r="I14" s="293" t="s">
        <v>708</v>
      </c>
    </row>
    <row r="15" spans="1:9" s="302" customFormat="1" ht="75" customHeight="1">
      <c r="A15" s="544"/>
      <c r="B15" s="544"/>
      <c r="C15" s="4" t="s">
        <v>1080</v>
      </c>
      <c r="D15" s="295" t="s">
        <v>1087</v>
      </c>
      <c r="E15" s="204">
        <v>0</v>
      </c>
      <c r="F15" s="27">
        <v>0.7</v>
      </c>
      <c r="G15" s="27">
        <f>(92+147)/(108+193)</f>
        <v>0.7940199335548173</v>
      </c>
      <c r="H15" s="383" t="s">
        <v>1360</v>
      </c>
      <c r="I15" s="368" t="s">
        <v>1310</v>
      </c>
    </row>
    <row r="16" spans="1:9" s="7" customFormat="1" ht="101.25" customHeight="1">
      <c r="A16" s="499" t="s">
        <v>972</v>
      </c>
      <c r="B16" s="301" t="s">
        <v>35</v>
      </c>
      <c r="C16" s="301" t="s">
        <v>1086</v>
      </c>
      <c r="D16" s="372" t="s">
        <v>1085</v>
      </c>
      <c r="E16" s="324">
        <v>638</v>
      </c>
      <c r="F16" s="324">
        <v>700</v>
      </c>
      <c r="G16" s="326">
        <v>0.91</v>
      </c>
      <c r="H16" s="383" t="s">
        <v>1361</v>
      </c>
      <c r="I16" s="295" t="s">
        <v>860</v>
      </c>
    </row>
    <row r="17" spans="1:9" ht="46.5" customHeight="1">
      <c r="A17" s="496"/>
      <c r="B17" s="593" t="s">
        <v>869</v>
      </c>
      <c r="C17" s="246" t="s">
        <v>1316</v>
      </c>
      <c r="D17" s="301" t="s">
        <v>1030</v>
      </c>
      <c r="E17" s="324">
        <v>1</v>
      </c>
      <c r="F17" s="324">
        <v>1</v>
      </c>
      <c r="G17" s="323">
        <v>1</v>
      </c>
      <c r="H17" s="369" t="s">
        <v>1311</v>
      </c>
      <c r="I17" s="370" t="s">
        <v>860</v>
      </c>
    </row>
    <row r="18" spans="1:9" ht="61.5" customHeight="1">
      <c r="A18" s="496"/>
      <c r="B18" s="594"/>
      <c r="C18" s="4" t="s">
        <v>1006</v>
      </c>
      <c r="D18" s="4" t="s">
        <v>870</v>
      </c>
      <c r="E18" s="325">
        <v>1</v>
      </c>
      <c r="F18" s="325">
        <v>1</v>
      </c>
      <c r="G18" s="323">
        <v>1</v>
      </c>
      <c r="H18" s="389" t="s">
        <v>1383</v>
      </c>
      <c r="I18" s="295" t="s">
        <v>1031</v>
      </c>
    </row>
    <row r="19" spans="1:9" ht="36.75" customHeight="1">
      <c r="A19" s="496"/>
      <c r="B19" s="495" t="s">
        <v>352</v>
      </c>
      <c r="C19" s="4" t="s">
        <v>988</v>
      </c>
      <c r="D19" s="4" t="s">
        <v>875</v>
      </c>
      <c r="E19" s="324">
        <v>0</v>
      </c>
      <c r="F19" s="324">
        <v>50</v>
      </c>
      <c r="G19" s="359">
        <v>25</v>
      </c>
      <c r="H19" s="369" t="s">
        <v>1212</v>
      </c>
      <c r="I19" s="295" t="s">
        <v>793</v>
      </c>
    </row>
    <row r="20" spans="1:9" ht="60.75" customHeight="1">
      <c r="A20" s="294"/>
      <c r="B20" s="544"/>
      <c r="C20" s="4" t="s">
        <v>1080</v>
      </c>
      <c r="D20" s="4" t="s">
        <v>1088</v>
      </c>
      <c r="E20" s="299">
        <v>0</v>
      </c>
      <c r="F20" s="63">
        <v>0.7</v>
      </c>
      <c r="G20" s="63">
        <v>0.53</v>
      </c>
      <c r="H20" s="351" t="s">
        <v>1249</v>
      </c>
      <c r="I20" s="293" t="s">
        <v>1089</v>
      </c>
    </row>
    <row r="21" spans="1:9" ht="119.25" customHeight="1">
      <c r="A21" s="499" t="s">
        <v>973</v>
      </c>
      <c r="B21" s="301" t="s">
        <v>1090</v>
      </c>
      <c r="C21" s="301" t="s">
        <v>1091</v>
      </c>
      <c r="D21" s="371" t="s">
        <v>1312</v>
      </c>
      <c r="E21" s="297">
        <v>940</v>
      </c>
      <c r="F21" s="297">
        <v>1200</v>
      </c>
      <c r="G21" s="160">
        <v>1</v>
      </c>
      <c r="H21" s="371" t="s">
        <v>1313</v>
      </c>
      <c r="I21" s="295" t="s">
        <v>860</v>
      </c>
    </row>
    <row r="22" spans="1:9" ht="58.5" customHeight="1">
      <c r="A22" s="546"/>
      <c r="B22" s="478" t="s">
        <v>869</v>
      </c>
      <c r="C22" s="246" t="s">
        <v>1316</v>
      </c>
      <c r="D22" s="301" t="s">
        <v>906</v>
      </c>
      <c r="E22" s="305">
        <v>1</v>
      </c>
      <c r="F22" s="305">
        <v>1</v>
      </c>
      <c r="G22" s="305">
        <v>1</v>
      </c>
      <c r="H22" s="383" t="s">
        <v>1362</v>
      </c>
      <c r="I22" s="295" t="s">
        <v>793</v>
      </c>
    </row>
    <row r="23" spans="1:9" ht="24">
      <c r="A23" s="546"/>
      <c r="B23" s="475"/>
      <c r="C23" s="4" t="s">
        <v>1006</v>
      </c>
      <c r="D23" s="4" t="s">
        <v>870</v>
      </c>
      <c r="E23" s="305">
        <v>1</v>
      </c>
      <c r="F23" s="305">
        <v>1</v>
      </c>
      <c r="G23" s="305">
        <v>1</v>
      </c>
      <c r="H23" s="398" t="s">
        <v>1248</v>
      </c>
      <c r="I23" s="295" t="s">
        <v>793</v>
      </c>
    </row>
    <row r="24" spans="1:9" ht="48">
      <c r="A24" s="546"/>
      <c r="B24" s="455" t="s">
        <v>352</v>
      </c>
      <c r="C24" s="4" t="s">
        <v>988</v>
      </c>
      <c r="D24" s="4" t="s">
        <v>871</v>
      </c>
      <c r="E24" s="305">
        <v>0</v>
      </c>
      <c r="F24" s="305">
        <v>30</v>
      </c>
      <c r="G24" s="362">
        <f>18/30</f>
        <v>0.6</v>
      </c>
      <c r="H24" s="383" t="s">
        <v>1363</v>
      </c>
      <c r="I24" s="295" t="s">
        <v>793</v>
      </c>
    </row>
    <row r="25" spans="1:9" ht="69.75" customHeight="1">
      <c r="A25" s="546"/>
      <c r="B25" s="546"/>
      <c r="C25" s="4" t="s">
        <v>907</v>
      </c>
      <c r="D25" s="295" t="s">
        <v>920</v>
      </c>
      <c r="E25" s="82">
        <v>0.7</v>
      </c>
      <c r="F25" s="82">
        <v>1</v>
      </c>
      <c r="G25" s="82">
        <v>1</v>
      </c>
      <c r="H25" s="352" t="s">
        <v>1250</v>
      </c>
      <c r="I25" s="293" t="s">
        <v>708</v>
      </c>
    </row>
    <row r="26" spans="1:9" ht="67.5" customHeight="1">
      <c r="A26" s="544"/>
      <c r="B26" s="544"/>
      <c r="C26" s="4" t="s">
        <v>1080</v>
      </c>
      <c r="D26" s="295" t="s">
        <v>1079</v>
      </c>
      <c r="E26" s="82">
        <v>0</v>
      </c>
      <c r="F26" s="82">
        <v>0.6</v>
      </c>
      <c r="G26" s="82">
        <f>386/915</f>
        <v>0.42185792349726775</v>
      </c>
      <c r="H26" s="356" t="s">
        <v>1251</v>
      </c>
      <c r="I26" s="293" t="s">
        <v>708</v>
      </c>
    </row>
    <row r="27" spans="1:9" ht="66.75" customHeight="1">
      <c r="A27" s="495" t="s">
        <v>1093</v>
      </c>
      <c r="B27" s="495" t="s">
        <v>905</v>
      </c>
      <c r="C27" s="455" t="s">
        <v>989</v>
      </c>
      <c r="D27" s="4" t="s">
        <v>1317</v>
      </c>
      <c r="E27" s="204">
        <v>0</v>
      </c>
      <c r="F27" s="4" t="s">
        <v>915</v>
      </c>
      <c r="G27" s="346">
        <v>100</v>
      </c>
      <c r="H27" s="4" t="s">
        <v>1318</v>
      </c>
      <c r="I27" s="343" t="s">
        <v>1245</v>
      </c>
    </row>
    <row r="28" spans="1:9" ht="175.5" customHeight="1">
      <c r="A28" s="496"/>
      <c r="B28" s="496"/>
      <c r="C28" s="456"/>
      <c r="D28" s="4" t="s">
        <v>1095</v>
      </c>
      <c r="E28" s="204">
        <v>0</v>
      </c>
      <c r="F28" s="4" t="s">
        <v>915</v>
      </c>
      <c r="G28" s="350">
        <v>346</v>
      </c>
      <c r="H28" s="383" t="s">
        <v>1364</v>
      </c>
      <c r="I28" s="352" t="s">
        <v>1032</v>
      </c>
    </row>
    <row r="29" spans="1:9" ht="168.75" customHeight="1">
      <c r="A29" s="496"/>
      <c r="B29" s="496"/>
      <c r="C29" s="549"/>
      <c r="D29" s="4" t="s">
        <v>1319</v>
      </c>
      <c r="E29" s="204">
        <v>270</v>
      </c>
      <c r="F29" s="305">
        <v>496</v>
      </c>
      <c r="G29" s="305">
        <f>110+116+70+121+79</f>
        <v>496</v>
      </c>
      <c r="H29" s="383" t="s">
        <v>1365</v>
      </c>
      <c r="I29" s="295" t="s">
        <v>1032</v>
      </c>
    </row>
    <row r="30" spans="1:9" ht="78.75" customHeight="1">
      <c r="A30" s="546"/>
      <c r="B30" s="546"/>
      <c r="C30" s="382" t="s">
        <v>1097</v>
      </c>
      <c r="D30" s="382" t="s">
        <v>1048</v>
      </c>
      <c r="E30" s="386">
        <v>0</v>
      </c>
      <c r="F30" s="4" t="s">
        <v>1033</v>
      </c>
      <c r="G30" s="4"/>
      <c r="H30" s="4" t="s">
        <v>1320</v>
      </c>
      <c r="I30" s="383" t="s">
        <v>953</v>
      </c>
    </row>
    <row r="31" spans="1:11" ht="51.75" customHeight="1">
      <c r="A31" s="498"/>
      <c r="B31" s="498"/>
      <c r="C31" s="382" t="s">
        <v>990</v>
      </c>
      <c r="D31" s="382" t="s">
        <v>881</v>
      </c>
      <c r="E31" s="380">
        <v>0</v>
      </c>
      <c r="F31" s="380">
        <v>1</v>
      </c>
      <c r="G31" s="380">
        <v>3</v>
      </c>
      <c r="H31" s="4" t="s">
        <v>1375</v>
      </c>
      <c r="I31" s="383" t="s">
        <v>793</v>
      </c>
      <c r="K31" s="392"/>
    </row>
    <row r="32" spans="1:11" ht="80.25" customHeight="1">
      <c r="A32" s="455" t="s">
        <v>1034</v>
      </c>
      <c r="B32" s="301" t="s">
        <v>61</v>
      </c>
      <c r="C32" s="301" t="s">
        <v>62</v>
      </c>
      <c r="D32" s="301" t="s">
        <v>874</v>
      </c>
      <c r="E32" s="299">
        <v>0</v>
      </c>
      <c r="F32" s="326">
        <f>588/900</f>
        <v>0.6533333333333333</v>
      </c>
      <c r="G32" s="247">
        <v>900</v>
      </c>
      <c r="H32" s="332" t="s">
        <v>1238</v>
      </c>
      <c r="I32" s="381" t="s">
        <v>1049</v>
      </c>
      <c r="K32" s="392"/>
    </row>
    <row r="33" spans="1:9" ht="180" customHeight="1">
      <c r="A33" s="456"/>
      <c r="B33" s="245" t="s">
        <v>64</v>
      </c>
      <c r="C33" s="245" t="s">
        <v>991</v>
      </c>
      <c r="D33" s="245" t="s">
        <v>65</v>
      </c>
      <c r="E33" s="247">
        <v>0</v>
      </c>
      <c r="F33" s="327">
        <f>378/500</f>
        <v>0.756</v>
      </c>
      <c r="G33" s="247">
        <v>500</v>
      </c>
      <c r="H33" s="332" t="s">
        <v>1239</v>
      </c>
      <c r="I33" s="387" t="s">
        <v>1376</v>
      </c>
    </row>
    <row r="34" spans="1:9" ht="63" customHeight="1">
      <c r="A34" s="345"/>
      <c r="B34" s="344" t="s">
        <v>1110</v>
      </c>
      <c r="C34" s="4" t="s">
        <v>1144</v>
      </c>
      <c r="D34" s="4" t="s">
        <v>1112</v>
      </c>
      <c r="E34" s="23">
        <v>0</v>
      </c>
      <c r="F34" s="27">
        <v>1</v>
      </c>
      <c r="G34" s="27">
        <v>1</v>
      </c>
      <c r="H34" s="328" t="s">
        <v>1225</v>
      </c>
      <c r="I34" s="343" t="s">
        <v>793</v>
      </c>
    </row>
    <row r="35" spans="1:11" ht="48" customHeight="1">
      <c r="A35" s="397" t="s">
        <v>1036</v>
      </c>
      <c r="B35" s="401" t="s">
        <v>1050</v>
      </c>
      <c r="C35" s="401" t="s">
        <v>1072</v>
      </c>
      <c r="D35" s="401" t="s">
        <v>1037</v>
      </c>
      <c r="E35" s="400">
        <v>0</v>
      </c>
      <c r="F35" s="63">
        <v>1</v>
      </c>
      <c r="G35" s="63">
        <v>0</v>
      </c>
      <c r="H35" s="63"/>
      <c r="I35" s="396" t="s">
        <v>1075</v>
      </c>
      <c r="K35" s="396" t="s">
        <v>1381</v>
      </c>
    </row>
    <row r="36" spans="1:9" s="24" customFormat="1" ht="21.75" customHeight="1">
      <c r="A36" s="595" t="s">
        <v>1254</v>
      </c>
      <c r="B36" s="596"/>
      <c r="C36" s="596"/>
      <c r="D36" s="596"/>
      <c r="E36" s="596"/>
      <c r="F36" s="596"/>
      <c r="G36" s="596"/>
      <c r="H36" s="596"/>
      <c r="I36" s="597"/>
    </row>
    <row r="37" spans="1:9" s="24" customFormat="1" ht="33" customHeight="1">
      <c r="A37" s="578" t="s">
        <v>1002</v>
      </c>
      <c r="B37" s="579"/>
      <c r="C37" s="579"/>
      <c r="D37" s="579"/>
      <c r="E37" s="579"/>
      <c r="F37" s="579"/>
      <c r="G37" s="579"/>
      <c r="H37" s="579"/>
      <c r="I37" s="580"/>
    </row>
    <row r="38" spans="1:10" s="205" customFormat="1" ht="30" customHeight="1">
      <c r="A38" s="545" t="s">
        <v>955</v>
      </c>
      <c r="B38" s="567" t="s">
        <v>992</v>
      </c>
      <c r="C38" s="567" t="s">
        <v>863</v>
      </c>
      <c r="D38" s="567" t="s">
        <v>876</v>
      </c>
      <c r="E38" s="576" t="s">
        <v>867</v>
      </c>
      <c r="F38" s="577"/>
      <c r="G38" s="567" t="s">
        <v>1169</v>
      </c>
      <c r="H38" s="567"/>
      <c r="I38" s="567" t="s">
        <v>485</v>
      </c>
      <c r="J38" s="567" t="s">
        <v>976</v>
      </c>
    </row>
    <row r="39" spans="1:10" s="205" customFormat="1" ht="33.75">
      <c r="A39" s="545"/>
      <c r="B39" s="567"/>
      <c r="C39" s="567"/>
      <c r="D39" s="567"/>
      <c r="E39" s="206" t="s">
        <v>985</v>
      </c>
      <c r="F39" s="206" t="s">
        <v>986</v>
      </c>
      <c r="G39" s="206" t="s">
        <v>396</v>
      </c>
      <c r="H39" s="206" t="s">
        <v>391</v>
      </c>
      <c r="I39" s="567"/>
      <c r="J39" s="567"/>
    </row>
    <row r="40" spans="1:9" s="195" customFormat="1" ht="79.5" customHeight="1">
      <c r="A40" s="455" t="s">
        <v>1003</v>
      </c>
      <c r="B40" s="455" t="s">
        <v>1004</v>
      </c>
      <c r="C40" s="293" t="s">
        <v>994</v>
      </c>
      <c r="D40" s="293" t="s">
        <v>946</v>
      </c>
      <c r="E40" s="244">
        <v>0</v>
      </c>
      <c r="F40" s="19">
        <v>1</v>
      </c>
      <c r="G40" s="339">
        <f>(1519387772+1000000000)/4300000000</f>
        <v>0.5859041330232558</v>
      </c>
      <c r="H40" s="329" t="s">
        <v>1215</v>
      </c>
      <c r="I40" s="295" t="s">
        <v>213</v>
      </c>
    </row>
    <row r="41" spans="1:9" s="195" customFormat="1" ht="72" customHeight="1">
      <c r="A41" s="456"/>
      <c r="B41" s="456"/>
      <c r="C41" s="293" t="s">
        <v>995</v>
      </c>
      <c r="D41" s="293" t="s">
        <v>212</v>
      </c>
      <c r="E41" s="244">
        <v>0</v>
      </c>
      <c r="F41" s="19">
        <v>1</v>
      </c>
      <c r="G41" s="339">
        <f>(1166215051+999975042)/3400000000</f>
        <v>0.6371147332352941</v>
      </c>
      <c r="H41" s="329" t="s">
        <v>1214</v>
      </c>
      <c r="I41" s="295" t="s">
        <v>213</v>
      </c>
    </row>
    <row r="42" spans="1:9" s="195" customFormat="1" ht="80.25" customHeight="1">
      <c r="A42" s="456"/>
      <c r="B42" s="456"/>
      <c r="C42" s="4" t="s">
        <v>996</v>
      </c>
      <c r="D42" s="4" t="s">
        <v>212</v>
      </c>
      <c r="E42" s="244">
        <v>0</v>
      </c>
      <c r="F42" s="19">
        <v>1</v>
      </c>
      <c r="G42" s="338">
        <f>(7711816558+1000000000)/9400000000</f>
        <v>0.9267889955319148</v>
      </c>
      <c r="H42" s="329" t="s">
        <v>1213</v>
      </c>
      <c r="I42" s="295" t="s">
        <v>213</v>
      </c>
    </row>
    <row r="43" spans="1:9" s="195" customFormat="1" ht="85.5" customHeight="1">
      <c r="A43" s="549"/>
      <c r="B43" s="549"/>
      <c r="C43" s="4" t="s">
        <v>1216</v>
      </c>
      <c r="D43" s="301" t="s">
        <v>212</v>
      </c>
      <c r="E43" s="244">
        <v>0</v>
      </c>
      <c r="F43" s="19">
        <v>1</v>
      </c>
      <c r="G43" s="340">
        <f>(13443315687+2000000000)/(13335000000+3370586820)</f>
        <v>0.9244401800067985</v>
      </c>
      <c r="H43" s="329" t="s">
        <v>1219</v>
      </c>
      <c r="I43" s="295" t="s">
        <v>213</v>
      </c>
    </row>
    <row r="44" spans="1:9" s="195" customFormat="1" ht="46.5" customHeight="1">
      <c r="A44" s="455" t="s">
        <v>1008</v>
      </c>
      <c r="B44" s="4" t="s">
        <v>998</v>
      </c>
      <c r="C44" s="4" t="s">
        <v>1027</v>
      </c>
      <c r="D44" s="301" t="s">
        <v>212</v>
      </c>
      <c r="E44" s="244">
        <v>0</v>
      </c>
      <c r="F44" s="19">
        <v>1</v>
      </c>
      <c r="G44" s="340">
        <v>0.36</v>
      </c>
      <c r="H44" s="374" t="s">
        <v>1255</v>
      </c>
      <c r="I44" s="295" t="s">
        <v>213</v>
      </c>
    </row>
    <row r="45" spans="1:9" s="195" customFormat="1" ht="63" customHeight="1">
      <c r="A45" s="546"/>
      <c r="B45" s="293" t="s">
        <v>999</v>
      </c>
      <c r="C45" s="4" t="s">
        <v>1217</v>
      </c>
      <c r="D45" s="301" t="s">
        <v>222</v>
      </c>
      <c r="E45" s="244">
        <v>0</v>
      </c>
      <c r="F45" s="82">
        <v>1</v>
      </c>
      <c r="G45" s="82">
        <f>(30592412940/49079711820)</f>
        <v>0.6233209569811202</v>
      </c>
      <c r="H45" s="374" t="s">
        <v>1218</v>
      </c>
      <c r="I45" s="295" t="s">
        <v>223</v>
      </c>
    </row>
    <row r="46" spans="1:11" s="197" customFormat="1" ht="54.75" customHeight="1">
      <c r="A46" s="546"/>
      <c r="B46" s="397" t="s">
        <v>346</v>
      </c>
      <c r="C46" s="397" t="s">
        <v>947</v>
      </c>
      <c r="D46" s="4" t="s">
        <v>348</v>
      </c>
      <c r="E46" s="244">
        <v>0</v>
      </c>
      <c r="F46" s="82">
        <v>1</v>
      </c>
      <c r="G46" s="82">
        <v>0</v>
      </c>
      <c r="H46" s="397" t="s">
        <v>1256</v>
      </c>
      <c r="I46" s="397" t="s">
        <v>223</v>
      </c>
      <c r="K46" s="4" t="s">
        <v>1386</v>
      </c>
    </row>
    <row r="47" spans="1:9" s="195" customFormat="1" ht="37.5" customHeight="1">
      <c r="A47" s="546"/>
      <c r="B47" s="304" t="s">
        <v>1000</v>
      </c>
      <c r="C47" s="293" t="s">
        <v>1001</v>
      </c>
      <c r="D47" s="354" t="s">
        <v>412</v>
      </c>
      <c r="E47" s="244">
        <v>0</v>
      </c>
      <c r="F47" s="360">
        <v>1</v>
      </c>
      <c r="G47" s="62">
        <v>1</v>
      </c>
      <c r="H47" s="374" t="s">
        <v>1266</v>
      </c>
      <c r="I47" s="295" t="s">
        <v>411</v>
      </c>
    </row>
    <row r="48" spans="1:9" s="195" customFormat="1" ht="107.25" customHeight="1">
      <c r="A48" s="546"/>
      <c r="B48" s="4" t="s">
        <v>1025</v>
      </c>
      <c r="C48" s="293" t="s">
        <v>225</v>
      </c>
      <c r="D48" s="354" t="s">
        <v>1149</v>
      </c>
      <c r="E48" s="244">
        <v>0</v>
      </c>
      <c r="F48" s="82">
        <v>1</v>
      </c>
      <c r="G48" s="62">
        <v>60</v>
      </c>
      <c r="H48" s="379" t="s">
        <v>1366</v>
      </c>
      <c r="I48" s="295" t="s">
        <v>227</v>
      </c>
    </row>
    <row r="49" spans="1:9" ht="64.5" customHeight="1">
      <c r="A49" s="546"/>
      <c r="B49" s="295" t="s">
        <v>228</v>
      </c>
      <c r="C49" s="301" t="s">
        <v>1147</v>
      </c>
      <c r="D49" s="356" t="s">
        <v>1148</v>
      </c>
      <c r="E49" s="244">
        <v>0</v>
      </c>
      <c r="F49" s="82">
        <v>1</v>
      </c>
      <c r="G49" s="62">
        <v>50</v>
      </c>
      <c r="H49" s="379" t="s">
        <v>1367</v>
      </c>
      <c r="I49" s="295" t="s">
        <v>230</v>
      </c>
    </row>
    <row r="50" spans="1:9" ht="77.25" customHeight="1">
      <c r="A50" s="546"/>
      <c r="B50" s="295" t="s">
        <v>231</v>
      </c>
      <c r="C50" s="301" t="s">
        <v>1026</v>
      </c>
      <c r="D50" s="356" t="s">
        <v>1150</v>
      </c>
      <c r="E50" s="204">
        <v>0</v>
      </c>
      <c r="F50" s="82">
        <v>1</v>
      </c>
      <c r="G50" s="62">
        <v>0</v>
      </c>
      <c r="H50" s="374" t="s">
        <v>1321</v>
      </c>
      <c r="I50" s="295" t="s">
        <v>234</v>
      </c>
    </row>
    <row r="51" spans="1:9" ht="36.75" customHeight="1">
      <c r="A51" s="546"/>
      <c r="B51" s="295" t="s">
        <v>66</v>
      </c>
      <c r="C51" s="301" t="s">
        <v>67</v>
      </c>
      <c r="D51" s="356" t="s">
        <v>68</v>
      </c>
      <c r="E51" s="27">
        <v>0.7</v>
      </c>
      <c r="F51" s="82">
        <v>0.7</v>
      </c>
      <c r="G51" s="82">
        <v>0.7</v>
      </c>
      <c r="H51" s="374" t="s">
        <v>1324</v>
      </c>
      <c r="I51" s="295" t="s">
        <v>69</v>
      </c>
    </row>
    <row r="52" spans="1:9" ht="68.25" customHeight="1">
      <c r="A52" s="546"/>
      <c r="B52" s="295" t="s">
        <v>1051</v>
      </c>
      <c r="C52" s="301" t="s">
        <v>1029</v>
      </c>
      <c r="D52" s="356" t="s">
        <v>1151</v>
      </c>
      <c r="E52" s="27">
        <v>0</v>
      </c>
      <c r="F52" s="82">
        <v>1</v>
      </c>
      <c r="G52" s="82">
        <v>0.7</v>
      </c>
      <c r="H52" s="374" t="s">
        <v>1322</v>
      </c>
      <c r="I52" s="295" t="s">
        <v>69</v>
      </c>
    </row>
    <row r="53" spans="1:9" ht="60.75" customHeight="1">
      <c r="A53" s="498"/>
      <c r="B53" s="301" t="s">
        <v>1110</v>
      </c>
      <c r="C53" s="4" t="s">
        <v>1144</v>
      </c>
      <c r="D53" s="4" t="s">
        <v>1323</v>
      </c>
      <c r="E53" s="23">
        <v>0</v>
      </c>
      <c r="F53" s="27">
        <v>1</v>
      </c>
      <c r="G53" s="27">
        <v>1</v>
      </c>
      <c r="H53" s="328" t="s">
        <v>1225</v>
      </c>
      <c r="I53" s="295" t="s">
        <v>793</v>
      </c>
    </row>
    <row r="54" spans="1:9" ht="23.25" customHeight="1">
      <c r="A54" s="525" t="s">
        <v>1257</v>
      </c>
      <c r="B54" s="525"/>
      <c r="C54" s="525"/>
      <c r="D54" s="525"/>
      <c r="E54" s="525"/>
      <c r="F54" s="525"/>
      <c r="G54" s="525"/>
      <c r="H54" s="525"/>
      <c r="I54" s="525"/>
    </row>
    <row r="55" spans="1:108" ht="18.75" customHeight="1">
      <c r="A55" s="454" t="s">
        <v>958</v>
      </c>
      <c r="B55" s="454"/>
      <c r="C55" s="454"/>
      <c r="D55" s="454"/>
      <c r="E55" s="454"/>
      <c r="F55" s="454"/>
      <c r="G55" s="454"/>
      <c r="H55" s="454"/>
      <c r="I55" s="45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row>
    <row r="56" spans="1:9" ht="26.25" customHeight="1">
      <c r="A56" s="454"/>
      <c r="B56" s="454"/>
      <c r="C56" s="454"/>
      <c r="D56" s="454"/>
      <c r="E56" s="454"/>
      <c r="F56" s="454"/>
      <c r="G56" s="454"/>
      <c r="H56" s="454"/>
      <c r="I56" s="454"/>
    </row>
    <row r="57" spans="1:10" s="205" customFormat="1" ht="30" customHeight="1">
      <c r="A57" s="545" t="s">
        <v>955</v>
      </c>
      <c r="B57" s="567" t="s">
        <v>992</v>
      </c>
      <c r="C57" s="567" t="s">
        <v>863</v>
      </c>
      <c r="D57" s="567" t="s">
        <v>876</v>
      </c>
      <c r="E57" s="576" t="s">
        <v>867</v>
      </c>
      <c r="F57" s="577"/>
      <c r="G57" s="567" t="s">
        <v>1169</v>
      </c>
      <c r="H57" s="567"/>
      <c r="I57" s="567" t="s">
        <v>485</v>
      </c>
      <c r="J57" s="567" t="s">
        <v>976</v>
      </c>
    </row>
    <row r="58" spans="1:10" s="205" customFormat="1" ht="33.75">
      <c r="A58" s="545"/>
      <c r="B58" s="567"/>
      <c r="C58" s="567"/>
      <c r="D58" s="567"/>
      <c r="E58" s="206" t="s">
        <v>985</v>
      </c>
      <c r="F58" s="206" t="s">
        <v>986</v>
      </c>
      <c r="G58" s="206" t="s">
        <v>396</v>
      </c>
      <c r="H58" s="206" t="s">
        <v>391</v>
      </c>
      <c r="I58" s="567"/>
      <c r="J58" s="567"/>
    </row>
    <row r="59" spans="1:108" ht="21.75" customHeight="1">
      <c r="A59" s="455" t="s">
        <v>1008</v>
      </c>
      <c r="B59" s="499" t="s">
        <v>866</v>
      </c>
      <c r="C59" s="499" t="s">
        <v>1258</v>
      </c>
      <c r="D59" s="499" t="s">
        <v>1101</v>
      </c>
      <c r="E59" s="556">
        <v>567</v>
      </c>
      <c r="F59" s="556" t="s">
        <v>915</v>
      </c>
      <c r="G59" s="589" t="s">
        <v>1198</v>
      </c>
      <c r="H59" s="499" t="s">
        <v>1226</v>
      </c>
      <c r="I59" s="499" t="s">
        <v>553</v>
      </c>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row>
    <row r="60" spans="1:108" ht="17.25" customHeight="1">
      <c r="A60" s="456"/>
      <c r="B60" s="500"/>
      <c r="C60" s="500"/>
      <c r="D60" s="555"/>
      <c r="E60" s="557"/>
      <c r="F60" s="557"/>
      <c r="G60" s="590"/>
      <c r="H60" s="555"/>
      <c r="I60" s="555"/>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row>
    <row r="61" spans="1:108" ht="71.25" customHeight="1">
      <c r="A61" s="456"/>
      <c r="B61" s="546"/>
      <c r="C61" s="499" t="s">
        <v>1108</v>
      </c>
      <c r="D61" s="308" t="s">
        <v>1100</v>
      </c>
      <c r="E61" s="307">
        <v>0</v>
      </c>
      <c r="F61" s="63">
        <v>1</v>
      </c>
      <c r="G61" s="341" t="s">
        <v>1199</v>
      </c>
      <c r="H61" s="333" t="s">
        <v>1227</v>
      </c>
      <c r="I61" s="308" t="s">
        <v>553</v>
      </c>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row>
    <row r="62" spans="1:108" ht="72" customHeight="1">
      <c r="A62" s="456"/>
      <c r="B62" s="546"/>
      <c r="C62" s="546"/>
      <c r="D62" s="308" t="s">
        <v>1120</v>
      </c>
      <c r="E62" s="307">
        <v>0</v>
      </c>
      <c r="F62" s="63">
        <v>1</v>
      </c>
      <c r="G62" s="341" t="s">
        <v>1200</v>
      </c>
      <c r="H62" s="333" t="s">
        <v>1220</v>
      </c>
      <c r="I62" s="308" t="s">
        <v>1103</v>
      </c>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row>
    <row r="63" spans="1:108" ht="49.5" customHeight="1">
      <c r="A63" s="456"/>
      <c r="B63" s="546"/>
      <c r="C63" s="546"/>
      <c r="D63" s="308" t="s">
        <v>1121</v>
      </c>
      <c r="E63" s="307">
        <v>0</v>
      </c>
      <c r="F63" s="63">
        <v>1</v>
      </c>
      <c r="G63" s="341" t="s">
        <v>1201</v>
      </c>
      <c r="H63" s="333" t="s">
        <v>1228</v>
      </c>
      <c r="I63" s="308" t="s">
        <v>1102</v>
      </c>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row>
    <row r="64" spans="1:108" ht="48.75" customHeight="1">
      <c r="A64" s="456"/>
      <c r="B64" s="546"/>
      <c r="C64" s="546"/>
      <c r="D64" s="308" t="s">
        <v>1104</v>
      </c>
      <c r="E64" s="307">
        <v>0</v>
      </c>
      <c r="F64" s="63">
        <v>1</v>
      </c>
      <c r="G64" s="341" t="s">
        <v>1202</v>
      </c>
      <c r="H64" s="333" t="s">
        <v>1221</v>
      </c>
      <c r="I64" s="308" t="s">
        <v>1105</v>
      </c>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row>
    <row r="65" spans="1:108" ht="56.25" customHeight="1">
      <c r="A65" s="456"/>
      <c r="B65" s="546"/>
      <c r="C65" s="546"/>
      <c r="D65" s="308" t="s">
        <v>908</v>
      </c>
      <c r="E65" s="307">
        <v>0</v>
      </c>
      <c r="F65" s="63">
        <v>1</v>
      </c>
      <c r="G65" s="341" t="s">
        <v>1203</v>
      </c>
      <c r="H65" s="333" t="s">
        <v>1204</v>
      </c>
      <c r="I65" s="308" t="s">
        <v>553</v>
      </c>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row>
    <row r="66" spans="1:108" ht="56.25" customHeight="1">
      <c r="A66" s="456"/>
      <c r="B66" s="551"/>
      <c r="C66" s="550"/>
      <c r="D66" s="273" t="s">
        <v>1107</v>
      </c>
      <c r="E66" s="307">
        <v>0</v>
      </c>
      <c r="F66" s="63">
        <v>0.8</v>
      </c>
      <c r="G66" s="340">
        <f>9/10</f>
        <v>0.9</v>
      </c>
      <c r="H66" s="273" t="s">
        <v>1222</v>
      </c>
      <c r="I66" s="308" t="s">
        <v>1105</v>
      </c>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row>
    <row r="67" spans="1:108" ht="48">
      <c r="A67" s="456"/>
      <c r="B67" s="56" t="s">
        <v>554</v>
      </c>
      <c r="C67" s="4" t="s">
        <v>555</v>
      </c>
      <c r="D67" s="4" t="s">
        <v>1106</v>
      </c>
      <c r="E67" s="62">
        <v>0</v>
      </c>
      <c r="F67" s="62">
        <v>12</v>
      </c>
      <c r="G67" s="340">
        <f>6/12</f>
        <v>0.5</v>
      </c>
      <c r="H67" s="4" t="s">
        <v>1223</v>
      </c>
      <c r="I67" s="292" t="s">
        <v>557</v>
      </c>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row>
    <row r="68" spans="1:108" ht="72">
      <c r="A68" s="456"/>
      <c r="B68" s="293" t="s">
        <v>565</v>
      </c>
      <c r="C68" s="273" t="s">
        <v>682</v>
      </c>
      <c r="D68" s="293" t="s">
        <v>909</v>
      </c>
      <c r="E68" s="62">
        <v>0</v>
      </c>
      <c r="F68" s="63" t="s">
        <v>914</v>
      </c>
      <c r="G68" s="340">
        <f>3/3</f>
        <v>1</v>
      </c>
      <c r="H68" s="329" t="s">
        <v>1229</v>
      </c>
      <c r="I68" s="292" t="s">
        <v>567</v>
      </c>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row>
    <row r="69" spans="1:9" ht="63" customHeight="1">
      <c r="A69" s="456"/>
      <c r="B69" s="64" t="s">
        <v>558</v>
      </c>
      <c r="C69" s="293" t="s">
        <v>559</v>
      </c>
      <c r="D69" s="56" t="s">
        <v>560</v>
      </c>
      <c r="E69" s="19">
        <v>0.9</v>
      </c>
      <c r="F69" s="19">
        <v>1</v>
      </c>
      <c r="G69" s="19">
        <v>1</v>
      </c>
      <c r="H69" s="330" t="s">
        <v>1224</v>
      </c>
      <c r="I69" s="292" t="s">
        <v>563</v>
      </c>
    </row>
    <row r="70" spans="1:9" ht="77.25" customHeight="1">
      <c r="A70" s="456"/>
      <c r="B70" s="552" t="s">
        <v>1110</v>
      </c>
      <c r="C70" s="4" t="s">
        <v>1146</v>
      </c>
      <c r="D70" s="4" t="s">
        <v>1112</v>
      </c>
      <c r="E70" s="204">
        <v>0</v>
      </c>
      <c r="F70" s="82">
        <v>1</v>
      </c>
      <c r="G70" s="19">
        <v>1</v>
      </c>
      <c r="H70" s="4" t="s">
        <v>1225</v>
      </c>
      <c r="I70" s="295" t="s">
        <v>69</v>
      </c>
    </row>
    <row r="71" spans="1:108" ht="79.5" customHeight="1">
      <c r="A71" s="544"/>
      <c r="B71" s="553"/>
      <c r="C71" s="293" t="s">
        <v>1111</v>
      </c>
      <c r="D71" s="309" t="s">
        <v>1109</v>
      </c>
      <c r="E71" s="300">
        <v>1</v>
      </c>
      <c r="F71" s="300">
        <v>1</v>
      </c>
      <c r="G71" s="331">
        <v>1</v>
      </c>
      <c r="H71" s="4" t="s">
        <v>1230</v>
      </c>
      <c r="I71" s="292" t="s">
        <v>1113</v>
      </c>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row>
    <row r="72" spans="1:2" ht="12">
      <c r="A72" s="101"/>
      <c r="B72" s="198"/>
    </row>
    <row r="73" spans="1:9" ht="21" customHeight="1">
      <c r="A73" s="598" t="s">
        <v>959</v>
      </c>
      <c r="B73" s="598"/>
      <c r="C73" s="598"/>
      <c r="D73" s="598"/>
      <c r="E73" s="598"/>
      <c r="F73" s="598"/>
      <c r="G73" s="598"/>
      <c r="H73" s="598"/>
      <c r="I73" s="598"/>
    </row>
    <row r="74" spans="1:9" ht="46.5" customHeight="1">
      <c r="A74" s="462" t="s">
        <v>960</v>
      </c>
      <c r="B74" s="462"/>
      <c r="C74" s="462"/>
      <c r="D74" s="462"/>
      <c r="E74" s="462"/>
      <c r="F74" s="462"/>
      <c r="G74" s="462"/>
      <c r="H74" s="462"/>
      <c r="I74" s="462"/>
    </row>
    <row r="75" spans="1:10" s="205" customFormat="1" ht="30" customHeight="1">
      <c r="A75" s="545" t="s">
        <v>955</v>
      </c>
      <c r="B75" s="567" t="s">
        <v>992</v>
      </c>
      <c r="C75" s="567" t="s">
        <v>863</v>
      </c>
      <c r="D75" s="567" t="s">
        <v>876</v>
      </c>
      <c r="E75" s="576" t="s">
        <v>867</v>
      </c>
      <c r="F75" s="577"/>
      <c r="G75" s="567" t="s">
        <v>1169</v>
      </c>
      <c r="H75" s="567"/>
      <c r="I75" s="567" t="s">
        <v>485</v>
      </c>
      <c r="J75" s="567" t="s">
        <v>976</v>
      </c>
    </row>
    <row r="76" spans="1:10" s="205" customFormat="1" ht="33.75">
      <c r="A76" s="545"/>
      <c r="B76" s="567"/>
      <c r="C76" s="567"/>
      <c r="D76" s="567"/>
      <c r="E76" s="206" t="s">
        <v>985</v>
      </c>
      <c r="F76" s="206" t="s">
        <v>986</v>
      </c>
      <c r="G76" s="206" t="s">
        <v>396</v>
      </c>
      <c r="H76" s="206" t="s">
        <v>391</v>
      </c>
      <c r="I76" s="567"/>
      <c r="J76" s="567"/>
    </row>
    <row r="77" spans="1:9" ht="61.5" customHeight="1">
      <c r="A77" s="455" t="s">
        <v>1008</v>
      </c>
      <c r="B77" s="455" t="s">
        <v>132</v>
      </c>
      <c r="C77" s="329" t="s">
        <v>1231</v>
      </c>
      <c r="D77" s="316" t="s">
        <v>877</v>
      </c>
      <c r="E77" s="23">
        <v>0</v>
      </c>
      <c r="F77" s="62">
        <v>1</v>
      </c>
      <c r="G77" s="62">
        <v>1</v>
      </c>
      <c r="H77" s="328" t="s">
        <v>877</v>
      </c>
      <c r="I77" s="316" t="s">
        <v>131</v>
      </c>
    </row>
    <row r="78" spans="1:9" ht="65.25" customHeight="1">
      <c r="A78" s="456"/>
      <c r="B78" s="456"/>
      <c r="C78" s="316" t="s">
        <v>1192</v>
      </c>
      <c r="D78" s="374" t="s">
        <v>1325</v>
      </c>
      <c r="E78" s="23">
        <v>0</v>
      </c>
      <c r="F78" s="62">
        <v>2</v>
      </c>
      <c r="G78" s="62">
        <v>1</v>
      </c>
      <c r="H78" s="328" t="s">
        <v>1232</v>
      </c>
      <c r="I78" s="316" t="s">
        <v>131</v>
      </c>
    </row>
    <row r="79" spans="1:9" ht="60">
      <c r="A79" s="456"/>
      <c r="B79" s="549"/>
      <c r="C79" s="21" t="s">
        <v>1193</v>
      </c>
      <c r="D79" s="21" t="s">
        <v>1116</v>
      </c>
      <c r="E79" s="23">
        <v>0</v>
      </c>
      <c r="F79" s="62">
        <v>4</v>
      </c>
      <c r="G79" s="62">
        <v>1</v>
      </c>
      <c r="H79" s="328" t="s">
        <v>1246</v>
      </c>
      <c r="I79" s="316" t="s">
        <v>131</v>
      </c>
    </row>
    <row r="80" spans="1:9" ht="47.25" customHeight="1">
      <c r="A80" s="456"/>
      <c r="B80" s="316" t="s">
        <v>136</v>
      </c>
      <c r="C80" s="374" t="s">
        <v>1115</v>
      </c>
      <c r="D80" s="374" t="s">
        <v>1326</v>
      </c>
      <c r="E80" s="23">
        <v>0</v>
      </c>
      <c r="F80" s="27">
        <v>0.8</v>
      </c>
      <c r="G80" s="27">
        <v>0.2</v>
      </c>
      <c r="H80" s="328" t="s">
        <v>1240</v>
      </c>
      <c r="I80" s="316" t="s">
        <v>131</v>
      </c>
    </row>
    <row r="81" spans="1:9" ht="60">
      <c r="A81" s="456"/>
      <c r="B81" s="316" t="s">
        <v>948</v>
      </c>
      <c r="C81" s="374" t="s">
        <v>1057</v>
      </c>
      <c r="D81" s="374" t="s">
        <v>1058</v>
      </c>
      <c r="E81" s="23">
        <v>0</v>
      </c>
      <c r="F81" s="62">
        <v>25</v>
      </c>
      <c r="G81" s="27">
        <f>15/25</f>
        <v>0.6</v>
      </c>
      <c r="H81" s="72" t="s">
        <v>1241</v>
      </c>
      <c r="I81" s="316" t="s">
        <v>131</v>
      </c>
    </row>
    <row r="82" spans="1:9" ht="51.75" customHeight="1">
      <c r="A82" s="456"/>
      <c r="B82" s="316" t="s">
        <v>140</v>
      </c>
      <c r="C82" s="374" t="s">
        <v>141</v>
      </c>
      <c r="D82" s="374" t="s">
        <v>142</v>
      </c>
      <c r="E82" s="23">
        <v>0</v>
      </c>
      <c r="F82" s="62">
        <v>12</v>
      </c>
      <c r="G82" s="62">
        <v>8</v>
      </c>
      <c r="H82" s="72" t="s">
        <v>1247</v>
      </c>
      <c r="I82" s="316" t="s">
        <v>131</v>
      </c>
    </row>
    <row r="83" spans="1:9" ht="84">
      <c r="A83" s="456"/>
      <c r="B83" s="316" t="s">
        <v>1117</v>
      </c>
      <c r="C83" s="374" t="s">
        <v>1118</v>
      </c>
      <c r="D83" s="374" t="s">
        <v>899</v>
      </c>
      <c r="E83" s="23">
        <v>0</v>
      </c>
      <c r="F83" s="62">
        <v>4</v>
      </c>
      <c r="G83" s="27">
        <f>2/4</f>
        <v>0.5</v>
      </c>
      <c r="H83" s="72" t="s">
        <v>1242</v>
      </c>
      <c r="I83" s="316" t="s">
        <v>131</v>
      </c>
    </row>
    <row r="84" spans="1:9" ht="60">
      <c r="A84" s="456"/>
      <c r="B84" s="317" t="s">
        <v>66</v>
      </c>
      <c r="C84" s="375" t="s">
        <v>67</v>
      </c>
      <c r="D84" s="375" t="s">
        <v>68</v>
      </c>
      <c r="E84" s="23">
        <v>0</v>
      </c>
      <c r="F84" s="27">
        <v>0.5</v>
      </c>
      <c r="G84" s="27">
        <v>0.5</v>
      </c>
      <c r="H84" s="328" t="s">
        <v>1233</v>
      </c>
      <c r="I84" s="316" t="s">
        <v>131</v>
      </c>
    </row>
    <row r="85" spans="1:9" ht="83.25" customHeight="1">
      <c r="A85" s="549"/>
      <c r="B85" s="317" t="s">
        <v>1122</v>
      </c>
      <c r="C85" s="4" t="s">
        <v>1144</v>
      </c>
      <c r="D85" s="4" t="s">
        <v>1112</v>
      </c>
      <c r="E85" s="23">
        <v>0</v>
      </c>
      <c r="F85" s="62">
        <v>1</v>
      </c>
      <c r="G85" s="62">
        <v>1</v>
      </c>
      <c r="H85" s="328" t="s">
        <v>1225</v>
      </c>
      <c r="I85" s="316" t="s">
        <v>131</v>
      </c>
    </row>
    <row r="86" spans="1:9" s="24" customFormat="1" ht="25.5" customHeight="1">
      <c r="A86" s="598" t="s">
        <v>961</v>
      </c>
      <c r="B86" s="598"/>
      <c r="C86" s="598"/>
      <c r="D86" s="598"/>
      <c r="E86" s="598"/>
      <c r="F86" s="598"/>
      <c r="G86" s="598"/>
      <c r="H86" s="598"/>
      <c r="I86" s="598"/>
    </row>
    <row r="87" spans="1:9" s="24" customFormat="1" ht="30.75" customHeight="1">
      <c r="A87" s="474" t="s">
        <v>962</v>
      </c>
      <c r="B87" s="474"/>
      <c r="C87" s="474"/>
      <c r="D87" s="474"/>
      <c r="E87" s="474"/>
      <c r="F87" s="474"/>
      <c r="G87" s="474"/>
      <c r="H87" s="474"/>
      <c r="I87" s="474"/>
    </row>
    <row r="88" spans="1:10" s="205" customFormat="1" ht="30" customHeight="1">
      <c r="A88" s="545" t="s">
        <v>955</v>
      </c>
      <c r="B88" s="567" t="s">
        <v>992</v>
      </c>
      <c r="C88" s="567" t="s">
        <v>863</v>
      </c>
      <c r="D88" s="567" t="s">
        <v>876</v>
      </c>
      <c r="E88" s="576" t="s">
        <v>867</v>
      </c>
      <c r="F88" s="577"/>
      <c r="G88" s="567" t="s">
        <v>1169</v>
      </c>
      <c r="H88" s="567"/>
      <c r="I88" s="567" t="s">
        <v>485</v>
      </c>
      <c r="J88" s="567" t="s">
        <v>976</v>
      </c>
    </row>
    <row r="89" spans="1:10" s="205" customFormat="1" ht="33.75">
      <c r="A89" s="545"/>
      <c r="B89" s="567"/>
      <c r="C89" s="567"/>
      <c r="D89" s="567"/>
      <c r="E89" s="206" t="s">
        <v>985</v>
      </c>
      <c r="F89" s="206" t="s">
        <v>986</v>
      </c>
      <c r="G89" s="206" t="s">
        <v>396</v>
      </c>
      <c r="H89" s="206" t="s">
        <v>391</v>
      </c>
      <c r="I89" s="567"/>
      <c r="J89" s="567"/>
    </row>
    <row r="90" spans="1:9" s="45" customFormat="1" ht="98.25" customHeight="1">
      <c r="A90" s="454" t="s">
        <v>1008</v>
      </c>
      <c r="B90" s="478" t="s">
        <v>363</v>
      </c>
      <c r="C90" s="469" t="s">
        <v>364</v>
      </c>
      <c r="D90" s="301" t="s">
        <v>365</v>
      </c>
      <c r="E90" s="204">
        <v>11</v>
      </c>
      <c r="F90" s="301" t="s">
        <v>919</v>
      </c>
      <c r="G90" s="204">
        <v>11</v>
      </c>
      <c r="H90" s="312" t="s">
        <v>1172</v>
      </c>
      <c r="I90" s="301" t="s">
        <v>366</v>
      </c>
    </row>
    <row r="91" spans="1:9" s="45" customFormat="1" ht="38.25" customHeight="1">
      <c r="A91" s="478"/>
      <c r="B91" s="478"/>
      <c r="C91" s="469"/>
      <c r="D91" s="301" t="s">
        <v>472</v>
      </c>
      <c r="E91" s="204">
        <v>10</v>
      </c>
      <c r="F91" s="301" t="s">
        <v>919</v>
      </c>
      <c r="G91" s="204">
        <v>6</v>
      </c>
      <c r="H91" s="311" t="s">
        <v>1173</v>
      </c>
      <c r="I91" s="301" t="s">
        <v>366</v>
      </c>
    </row>
    <row r="92" spans="1:9" s="45" customFormat="1" ht="36" customHeight="1">
      <c r="A92" s="478"/>
      <c r="B92" s="478"/>
      <c r="C92" s="469"/>
      <c r="D92" s="301" t="s">
        <v>367</v>
      </c>
      <c r="E92" s="204">
        <v>1</v>
      </c>
      <c r="F92" s="301" t="s">
        <v>919</v>
      </c>
      <c r="G92" s="204">
        <v>0</v>
      </c>
      <c r="H92" s="375" t="s">
        <v>1327</v>
      </c>
      <c r="I92" s="301" t="s">
        <v>366</v>
      </c>
    </row>
    <row r="93" spans="1:9" s="45" customFormat="1" ht="39" customHeight="1">
      <c r="A93" s="478"/>
      <c r="B93" s="478"/>
      <c r="C93" s="469"/>
      <c r="D93" s="301" t="s">
        <v>368</v>
      </c>
      <c r="E93" s="204">
        <v>20</v>
      </c>
      <c r="F93" s="301" t="s">
        <v>919</v>
      </c>
      <c r="G93" s="204">
        <v>1</v>
      </c>
      <c r="H93" s="311" t="s">
        <v>1174</v>
      </c>
      <c r="I93" s="301" t="s">
        <v>366</v>
      </c>
    </row>
    <row r="94" spans="1:9" s="45" customFormat="1" ht="75" customHeight="1">
      <c r="A94" s="478"/>
      <c r="B94" s="478"/>
      <c r="C94" s="301" t="s">
        <v>369</v>
      </c>
      <c r="D94" s="301" t="s">
        <v>370</v>
      </c>
      <c r="E94" s="204">
        <v>64</v>
      </c>
      <c r="F94" s="204">
        <v>64</v>
      </c>
      <c r="G94" s="27">
        <f>64/64</f>
        <v>1</v>
      </c>
      <c r="H94" s="311" t="s">
        <v>1175</v>
      </c>
      <c r="I94" s="301" t="s">
        <v>366</v>
      </c>
    </row>
    <row r="95" spans="1:9" ht="36">
      <c r="A95" s="478"/>
      <c r="B95" s="301" t="s">
        <v>66</v>
      </c>
      <c r="C95" s="301" t="s">
        <v>67</v>
      </c>
      <c r="D95" s="301" t="s">
        <v>68</v>
      </c>
      <c r="E95" s="27">
        <v>1</v>
      </c>
      <c r="F95" s="27">
        <v>1</v>
      </c>
      <c r="G95" s="27">
        <f>64/64</f>
        <v>1</v>
      </c>
      <c r="H95" s="311" t="s">
        <v>1176</v>
      </c>
      <c r="I95" s="311" t="s">
        <v>1177</v>
      </c>
    </row>
    <row r="96" spans="1:9" ht="86.25" customHeight="1">
      <c r="A96" s="478"/>
      <c r="B96" s="295" t="s">
        <v>1122</v>
      </c>
      <c r="C96" s="4" t="s">
        <v>1144</v>
      </c>
      <c r="D96" s="4" t="s">
        <v>1112</v>
      </c>
      <c r="E96" s="23">
        <v>0</v>
      </c>
      <c r="F96" s="27">
        <v>1</v>
      </c>
      <c r="G96" s="27">
        <f>64/64</f>
        <v>1</v>
      </c>
      <c r="H96" s="328" t="s">
        <v>1225</v>
      </c>
      <c r="I96" s="301" t="s">
        <v>366</v>
      </c>
    </row>
    <row r="97" spans="1:9" ht="12">
      <c r="A97" s="199"/>
      <c r="B97" s="115"/>
      <c r="C97" s="115"/>
      <c r="D97" s="115"/>
      <c r="E97" s="201"/>
      <c r="F97" s="201"/>
      <c r="G97" s="201"/>
      <c r="H97" s="201"/>
      <c r="I97" s="115"/>
    </row>
    <row r="98" spans="1:9" ht="23.25" customHeight="1">
      <c r="A98" s="525" t="s">
        <v>1328</v>
      </c>
      <c r="B98" s="525"/>
      <c r="C98" s="525"/>
      <c r="D98" s="525"/>
      <c r="E98" s="525"/>
      <c r="F98" s="525"/>
      <c r="G98" s="525"/>
      <c r="H98" s="525"/>
      <c r="I98" s="525"/>
    </row>
    <row r="99" spans="1:9" s="24" customFormat="1" ht="27.75" customHeight="1">
      <c r="A99" s="571" t="s">
        <v>293</v>
      </c>
      <c r="B99" s="574"/>
      <c r="C99" s="574"/>
      <c r="D99" s="574"/>
      <c r="E99" s="574"/>
      <c r="F99" s="574"/>
      <c r="G99" s="574"/>
      <c r="H99" s="574"/>
      <c r="I99" s="575"/>
    </row>
    <row r="100" spans="1:10" s="205" customFormat="1" ht="30" customHeight="1">
      <c r="A100" s="545" t="s">
        <v>955</v>
      </c>
      <c r="B100" s="567" t="s">
        <v>992</v>
      </c>
      <c r="C100" s="567" t="s">
        <v>863</v>
      </c>
      <c r="D100" s="567" t="s">
        <v>876</v>
      </c>
      <c r="E100" s="576" t="s">
        <v>867</v>
      </c>
      <c r="F100" s="577"/>
      <c r="G100" s="567" t="s">
        <v>1169</v>
      </c>
      <c r="H100" s="567"/>
      <c r="I100" s="567" t="s">
        <v>485</v>
      </c>
      <c r="J100" s="567" t="s">
        <v>976</v>
      </c>
    </row>
    <row r="101" spans="1:10" s="205" customFormat="1" ht="33.75">
      <c r="A101" s="545"/>
      <c r="B101" s="567"/>
      <c r="C101" s="567"/>
      <c r="D101" s="567"/>
      <c r="E101" s="206" t="s">
        <v>985</v>
      </c>
      <c r="F101" s="206" t="s">
        <v>986</v>
      </c>
      <c r="G101" s="206" t="s">
        <v>396</v>
      </c>
      <c r="H101" s="206" t="s">
        <v>391</v>
      </c>
      <c r="I101" s="567"/>
      <c r="J101" s="567"/>
    </row>
    <row r="102" spans="1:9" s="24" customFormat="1" ht="69" customHeight="1">
      <c r="A102" s="495" t="s">
        <v>1008</v>
      </c>
      <c r="B102" s="495" t="s">
        <v>933</v>
      </c>
      <c r="C102" s="495" t="s">
        <v>1038</v>
      </c>
      <c r="D102" s="375" t="s">
        <v>1329</v>
      </c>
      <c r="E102" s="207">
        <v>0</v>
      </c>
      <c r="F102" s="27">
        <v>1</v>
      </c>
      <c r="G102" s="27">
        <v>0.37</v>
      </c>
      <c r="H102" s="41" t="s">
        <v>1330</v>
      </c>
      <c r="I102" s="301" t="s">
        <v>486</v>
      </c>
    </row>
    <row r="103" spans="1:9" s="24" customFormat="1" ht="96" customHeight="1">
      <c r="A103" s="496"/>
      <c r="B103" s="496"/>
      <c r="C103" s="496"/>
      <c r="D103" s="301" t="s">
        <v>476</v>
      </c>
      <c r="E103" s="27">
        <v>0.9</v>
      </c>
      <c r="F103" s="27">
        <v>0.95</v>
      </c>
      <c r="G103" s="27">
        <v>0.7</v>
      </c>
      <c r="H103" s="41" t="s">
        <v>1187</v>
      </c>
      <c r="I103" s="301" t="s">
        <v>486</v>
      </c>
    </row>
    <row r="104" spans="1:9" s="24" customFormat="1" ht="93" customHeight="1">
      <c r="A104" s="496"/>
      <c r="B104" s="497"/>
      <c r="C104" s="497"/>
      <c r="D104" s="301" t="s">
        <v>484</v>
      </c>
      <c r="E104" s="27">
        <v>0.7</v>
      </c>
      <c r="F104" s="27">
        <v>0.8</v>
      </c>
      <c r="G104" s="27">
        <v>0.81</v>
      </c>
      <c r="H104" s="41" t="s">
        <v>1331</v>
      </c>
      <c r="I104" s="301" t="s">
        <v>486</v>
      </c>
    </row>
    <row r="105" spans="1:9" s="24" customFormat="1" ht="193.5" customHeight="1">
      <c r="A105" s="546"/>
      <c r="B105" s="301" t="s">
        <v>934</v>
      </c>
      <c r="C105" s="301" t="s">
        <v>935</v>
      </c>
      <c r="D105" s="301" t="s">
        <v>936</v>
      </c>
      <c r="E105" s="27">
        <v>0.7</v>
      </c>
      <c r="F105" s="27">
        <v>0.8</v>
      </c>
      <c r="G105" s="27">
        <v>0.8</v>
      </c>
      <c r="H105" s="41" t="s">
        <v>1188</v>
      </c>
      <c r="I105" s="301" t="s">
        <v>487</v>
      </c>
    </row>
    <row r="106" spans="1:9" s="24" customFormat="1" ht="64.5" customHeight="1">
      <c r="A106" s="546"/>
      <c r="B106" s="375" t="s">
        <v>1332</v>
      </c>
      <c r="C106" s="301" t="s">
        <v>280</v>
      </c>
      <c r="D106" s="301" t="s">
        <v>281</v>
      </c>
      <c r="E106" s="204">
        <v>0</v>
      </c>
      <c r="F106" s="27">
        <v>1</v>
      </c>
      <c r="G106" s="27">
        <v>0.42</v>
      </c>
      <c r="H106" s="41" t="s">
        <v>1243</v>
      </c>
      <c r="I106" s="301" t="s">
        <v>488</v>
      </c>
    </row>
    <row r="107" spans="1:9" s="24" customFormat="1" ht="88.5" customHeight="1">
      <c r="A107" s="546"/>
      <c r="B107" s="301" t="s">
        <v>937</v>
      </c>
      <c r="C107" s="301" t="s">
        <v>938</v>
      </c>
      <c r="D107" s="301" t="s">
        <v>981</v>
      </c>
      <c r="E107" s="204">
        <v>0</v>
      </c>
      <c r="F107" s="27">
        <v>1</v>
      </c>
      <c r="G107" s="27">
        <f>18/67</f>
        <v>0.26865671641791045</v>
      </c>
      <c r="H107" s="41" t="s">
        <v>1189</v>
      </c>
      <c r="I107" s="301" t="s">
        <v>488</v>
      </c>
    </row>
    <row r="108" spans="1:11" s="24" customFormat="1" ht="132" customHeight="1">
      <c r="A108" s="546"/>
      <c r="B108" s="4" t="s">
        <v>939</v>
      </c>
      <c r="C108" s="4" t="s">
        <v>940</v>
      </c>
      <c r="D108" s="4" t="s">
        <v>941</v>
      </c>
      <c r="E108" s="402">
        <v>0</v>
      </c>
      <c r="F108" s="399">
        <v>0.1</v>
      </c>
      <c r="G108" s="399">
        <v>0</v>
      </c>
      <c r="H108" s="72" t="s">
        <v>1234</v>
      </c>
      <c r="I108" s="4" t="s">
        <v>1060</v>
      </c>
      <c r="K108" s="4" t="s">
        <v>1386</v>
      </c>
    </row>
    <row r="109" spans="1:9" s="24" customFormat="1" ht="102.75" customHeight="1">
      <c r="A109" s="546"/>
      <c r="B109" s="301" t="s">
        <v>285</v>
      </c>
      <c r="C109" s="301" t="s">
        <v>942</v>
      </c>
      <c r="D109" s="301" t="s">
        <v>943</v>
      </c>
      <c r="E109" s="204">
        <v>0</v>
      </c>
      <c r="F109" s="27">
        <v>1</v>
      </c>
      <c r="G109" s="27">
        <v>0.99</v>
      </c>
      <c r="H109" s="41" t="s">
        <v>1333</v>
      </c>
      <c r="I109" s="301" t="s">
        <v>880</v>
      </c>
    </row>
    <row r="110" spans="1:9" s="24" customFormat="1" ht="86.25" customHeight="1">
      <c r="A110" s="546"/>
      <c r="B110" s="295" t="s">
        <v>1059</v>
      </c>
      <c r="C110" s="301" t="s">
        <v>1061</v>
      </c>
      <c r="D110" s="301" t="s">
        <v>945</v>
      </c>
      <c r="E110" s="204">
        <v>0</v>
      </c>
      <c r="F110" s="27">
        <v>0.7</v>
      </c>
      <c r="G110" s="27">
        <v>0.3</v>
      </c>
      <c r="H110" s="41" t="s">
        <v>1190</v>
      </c>
      <c r="I110" s="301" t="s">
        <v>491</v>
      </c>
    </row>
    <row r="111" spans="1:9" ht="186.75" customHeight="1">
      <c r="A111" s="546"/>
      <c r="B111" s="301" t="s">
        <v>359</v>
      </c>
      <c r="C111" s="301" t="s">
        <v>428</v>
      </c>
      <c r="D111" s="301" t="s">
        <v>944</v>
      </c>
      <c r="E111" s="204">
        <v>0</v>
      </c>
      <c r="F111" s="27">
        <v>0.6</v>
      </c>
      <c r="G111" s="27">
        <v>0.44</v>
      </c>
      <c r="H111" s="41" t="s">
        <v>1334</v>
      </c>
      <c r="I111" s="301" t="s">
        <v>864</v>
      </c>
    </row>
    <row r="112" spans="1:9" ht="170.25" customHeight="1">
      <c r="A112" s="546"/>
      <c r="B112" s="301" t="s">
        <v>66</v>
      </c>
      <c r="C112" s="301" t="s">
        <v>67</v>
      </c>
      <c r="D112" s="301" t="s">
        <v>68</v>
      </c>
      <c r="E112" s="204">
        <v>0</v>
      </c>
      <c r="F112" s="27">
        <v>0.5</v>
      </c>
      <c r="G112" s="27">
        <v>0.4</v>
      </c>
      <c r="H112" s="41" t="s">
        <v>1191</v>
      </c>
      <c r="I112" s="301" t="s">
        <v>69</v>
      </c>
    </row>
    <row r="113" spans="1:9" ht="86.25" customHeight="1">
      <c r="A113" s="554"/>
      <c r="B113" s="295" t="s">
        <v>1122</v>
      </c>
      <c r="C113" s="4" t="s">
        <v>1144</v>
      </c>
      <c r="D113" s="4" t="s">
        <v>1112</v>
      </c>
      <c r="E113" s="23">
        <v>0</v>
      </c>
      <c r="F113" s="27">
        <v>1</v>
      </c>
      <c r="G113" s="27">
        <v>1</v>
      </c>
      <c r="H113" s="41" t="s">
        <v>1225</v>
      </c>
      <c r="I113" s="301" t="s">
        <v>69</v>
      </c>
    </row>
    <row r="114" spans="1:9" ht="22.5" customHeight="1">
      <c r="A114" s="564" t="s">
        <v>964</v>
      </c>
      <c r="B114" s="564"/>
      <c r="C114" s="564"/>
      <c r="D114" s="564"/>
      <c r="E114" s="564"/>
      <c r="F114" s="564"/>
      <c r="G114" s="564"/>
      <c r="H114" s="564"/>
      <c r="I114" s="564"/>
    </row>
    <row r="115" spans="1:9" ht="38.25" customHeight="1">
      <c r="A115" s="571" t="s">
        <v>965</v>
      </c>
      <c r="B115" s="572"/>
      <c r="C115" s="572"/>
      <c r="D115" s="572"/>
      <c r="E115" s="572"/>
      <c r="F115" s="572"/>
      <c r="G115" s="572"/>
      <c r="H115" s="572"/>
      <c r="I115" s="573"/>
    </row>
    <row r="116" spans="1:10" s="205" customFormat="1" ht="30" customHeight="1">
      <c r="A116" s="545" t="s">
        <v>955</v>
      </c>
      <c r="B116" s="567" t="s">
        <v>992</v>
      </c>
      <c r="C116" s="567" t="s">
        <v>863</v>
      </c>
      <c r="D116" s="567" t="s">
        <v>876</v>
      </c>
      <c r="E116" s="576" t="s">
        <v>867</v>
      </c>
      <c r="F116" s="577"/>
      <c r="G116" s="567" t="s">
        <v>1169</v>
      </c>
      <c r="H116" s="567"/>
      <c r="I116" s="567" t="s">
        <v>485</v>
      </c>
      <c r="J116" s="567" t="s">
        <v>976</v>
      </c>
    </row>
    <row r="117" spans="1:10" s="205" customFormat="1" ht="33.75">
      <c r="A117" s="545"/>
      <c r="B117" s="567"/>
      <c r="C117" s="567"/>
      <c r="D117" s="567"/>
      <c r="E117" s="206" t="s">
        <v>985</v>
      </c>
      <c r="F117" s="206" t="s">
        <v>986</v>
      </c>
      <c r="G117" s="206" t="s">
        <v>396</v>
      </c>
      <c r="H117" s="206" t="s">
        <v>391</v>
      </c>
      <c r="I117" s="567"/>
      <c r="J117" s="567"/>
    </row>
    <row r="118" spans="1:9" ht="195.75" customHeight="1">
      <c r="A118" s="455" t="s">
        <v>1382</v>
      </c>
      <c r="B118" s="455" t="s">
        <v>1281</v>
      </c>
      <c r="C118" s="455" t="s">
        <v>1171</v>
      </c>
      <c r="D118" s="374" t="s">
        <v>1335</v>
      </c>
      <c r="E118" s="54">
        <v>0</v>
      </c>
      <c r="F118" s="19">
        <v>1</v>
      </c>
      <c r="G118" s="388">
        <v>1</v>
      </c>
      <c r="H118" s="379" t="s">
        <v>1368</v>
      </c>
      <c r="I118" s="378" t="s">
        <v>1125</v>
      </c>
    </row>
    <row r="119" spans="1:9" ht="52.5" customHeight="1">
      <c r="A119" s="456"/>
      <c r="B119" s="544"/>
      <c r="C119" s="544"/>
      <c r="D119" s="376" t="s">
        <v>1336</v>
      </c>
      <c r="E119" s="54">
        <v>0</v>
      </c>
      <c r="F119" s="19">
        <v>1</v>
      </c>
      <c r="G119" s="388">
        <v>0.85</v>
      </c>
      <c r="H119" s="376" t="s">
        <v>1337</v>
      </c>
      <c r="I119" s="4" t="s">
        <v>298</v>
      </c>
    </row>
    <row r="120" spans="1:9" ht="122.25" customHeight="1">
      <c r="A120" s="543"/>
      <c r="B120" s="541" t="s">
        <v>1369</v>
      </c>
      <c r="C120" s="361" t="s">
        <v>1282</v>
      </c>
      <c r="D120" s="4" t="s">
        <v>1170</v>
      </c>
      <c r="E120" s="337">
        <v>0</v>
      </c>
      <c r="F120" s="19">
        <v>1</v>
      </c>
      <c r="G120" s="19">
        <v>0.5</v>
      </c>
      <c r="H120" s="376" t="s">
        <v>1338</v>
      </c>
      <c r="I120" s="4" t="s">
        <v>298</v>
      </c>
    </row>
    <row r="121" spans="1:9" ht="59.25" customHeight="1">
      <c r="A121" s="543"/>
      <c r="B121" s="542"/>
      <c r="C121" s="293" t="s">
        <v>1126</v>
      </c>
      <c r="D121" s="4" t="s">
        <v>1127</v>
      </c>
      <c r="E121" s="337">
        <v>0</v>
      </c>
      <c r="F121" s="335">
        <v>1</v>
      </c>
      <c r="G121" s="335">
        <v>1</v>
      </c>
      <c r="H121" s="377" t="s">
        <v>1339</v>
      </c>
      <c r="I121" s="4" t="s">
        <v>858</v>
      </c>
    </row>
    <row r="122" spans="1:9" ht="27.75" customHeight="1">
      <c r="A122" s="543"/>
      <c r="B122" s="454" t="s">
        <v>857</v>
      </c>
      <c r="C122" s="454" t="s">
        <v>1340</v>
      </c>
      <c r="D122" s="454" t="s">
        <v>910</v>
      </c>
      <c r="E122" s="519">
        <v>0</v>
      </c>
      <c r="F122" s="562">
        <v>1</v>
      </c>
      <c r="G122" s="562">
        <v>0.5</v>
      </c>
      <c r="H122" s="454" t="s">
        <v>1370</v>
      </c>
      <c r="I122" s="454" t="s">
        <v>1128</v>
      </c>
    </row>
    <row r="123" spans="1:9" ht="97.5" customHeight="1">
      <c r="A123" s="543"/>
      <c r="B123" s="548"/>
      <c r="C123" s="548"/>
      <c r="D123" s="548"/>
      <c r="E123" s="520"/>
      <c r="F123" s="563"/>
      <c r="G123" s="563"/>
      <c r="H123" s="548"/>
      <c r="I123" s="548"/>
    </row>
    <row r="124" spans="1:9" ht="85.5" customHeight="1">
      <c r="A124" s="543"/>
      <c r="B124" s="455" t="s">
        <v>303</v>
      </c>
      <c r="C124" s="293" t="s">
        <v>1164</v>
      </c>
      <c r="D124" s="293" t="s">
        <v>1124</v>
      </c>
      <c r="E124" s="305">
        <v>0</v>
      </c>
      <c r="F124" s="208">
        <v>0.5</v>
      </c>
      <c r="G124" s="78">
        <v>0.25</v>
      </c>
      <c r="H124" s="4" t="s">
        <v>1341</v>
      </c>
      <c r="I124" s="4" t="s">
        <v>606</v>
      </c>
    </row>
    <row r="125" spans="1:9" ht="74.25" customHeight="1">
      <c r="A125" s="543"/>
      <c r="B125" s="456"/>
      <c r="C125" s="4" t="s">
        <v>1259</v>
      </c>
      <c r="D125" s="4" t="s">
        <v>1131</v>
      </c>
      <c r="E125" s="305">
        <v>0</v>
      </c>
      <c r="F125" s="19">
        <v>1</v>
      </c>
      <c r="G125" s="19">
        <v>0.5</v>
      </c>
      <c r="H125" s="4" t="s">
        <v>1260</v>
      </c>
      <c r="I125" s="4" t="s">
        <v>1283</v>
      </c>
    </row>
    <row r="126" spans="1:9" ht="154.5" customHeight="1">
      <c r="A126" s="543"/>
      <c r="B126" s="456"/>
      <c r="C126" s="4" t="s">
        <v>306</v>
      </c>
      <c r="D126" s="4" t="s">
        <v>1130</v>
      </c>
      <c r="E126" s="305">
        <v>0</v>
      </c>
      <c r="F126" s="19">
        <v>1</v>
      </c>
      <c r="G126" s="19">
        <v>0.5</v>
      </c>
      <c r="H126" s="376" t="s">
        <v>1342</v>
      </c>
      <c r="I126" s="4" t="s">
        <v>1132</v>
      </c>
    </row>
    <row r="127" spans="1:9" ht="63" customHeight="1">
      <c r="A127" s="543"/>
      <c r="B127" s="543"/>
      <c r="C127" s="4" t="s">
        <v>697</v>
      </c>
      <c r="D127" s="4" t="s">
        <v>1130</v>
      </c>
      <c r="E127" s="305">
        <v>0</v>
      </c>
      <c r="F127" s="19">
        <v>1</v>
      </c>
      <c r="G127" s="19">
        <v>0.5</v>
      </c>
      <c r="H127" s="376" t="s">
        <v>1343</v>
      </c>
      <c r="I127" s="4" t="s">
        <v>607</v>
      </c>
    </row>
    <row r="128" spans="1:9" ht="238.5" customHeight="1">
      <c r="A128" s="543"/>
      <c r="B128" s="403"/>
      <c r="C128" s="397" t="s">
        <v>1371</v>
      </c>
      <c r="D128" s="4" t="s">
        <v>1287</v>
      </c>
      <c r="E128" s="402">
        <v>0</v>
      </c>
      <c r="F128" s="19">
        <v>1</v>
      </c>
      <c r="G128" s="19">
        <v>1</v>
      </c>
      <c r="H128" s="397" t="s">
        <v>1389</v>
      </c>
      <c r="I128" s="4" t="s">
        <v>1388</v>
      </c>
    </row>
    <row r="129" spans="1:9" ht="39.75" customHeight="1">
      <c r="A129" s="543"/>
      <c r="B129" s="455" t="s">
        <v>1139</v>
      </c>
      <c r="C129" s="336" t="s">
        <v>882</v>
      </c>
      <c r="D129" s="4" t="s">
        <v>315</v>
      </c>
      <c r="E129" s="305">
        <v>0</v>
      </c>
      <c r="F129" s="305">
        <v>1</v>
      </c>
      <c r="G129" s="335">
        <v>0.5</v>
      </c>
      <c r="H129" s="354" t="s">
        <v>1261</v>
      </c>
      <c r="I129" s="4" t="s">
        <v>1136</v>
      </c>
    </row>
    <row r="130" spans="1:9" ht="71.25" customHeight="1">
      <c r="A130" s="543"/>
      <c r="B130" s="496"/>
      <c r="C130" s="4" t="s">
        <v>317</v>
      </c>
      <c r="D130" s="4" t="s">
        <v>1137</v>
      </c>
      <c r="E130" s="305">
        <v>0</v>
      </c>
      <c r="F130" s="298">
        <v>1</v>
      </c>
      <c r="G130" s="298">
        <v>0.5</v>
      </c>
      <c r="H130" s="354" t="s">
        <v>1262</v>
      </c>
      <c r="I130" s="4" t="s">
        <v>319</v>
      </c>
    </row>
    <row r="131" spans="1:9" ht="30.75" customHeight="1">
      <c r="A131" s="543"/>
      <c r="B131" s="496"/>
      <c r="C131" s="293" t="s">
        <v>323</v>
      </c>
      <c r="D131" s="293" t="s">
        <v>324</v>
      </c>
      <c r="E131" s="305">
        <v>0</v>
      </c>
      <c r="F131" s="305">
        <v>1</v>
      </c>
      <c r="G131" s="335">
        <v>1</v>
      </c>
      <c r="H131" s="354" t="s">
        <v>1263</v>
      </c>
      <c r="I131" s="4" t="s">
        <v>325</v>
      </c>
    </row>
    <row r="132" spans="1:9" ht="43.5" customHeight="1">
      <c r="A132" s="543"/>
      <c r="B132" s="543"/>
      <c r="C132" s="293" t="s">
        <v>1138</v>
      </c>
      <c r="D132" s="301" t="s">
        <v>883</v>
      </c>
      <c r="E132" s="204">
        <v>0</v>
      </c>
      <c r="F132" s="305">
        <v>2</v>
      </c>
      <c r="G132" s="335">
        <v>1</v>
      </c>
      <c r="H132" s="334" t="s">
        <v>1244</v>
      </c>
      <c r="I132" s="4" t="s">
        <v>325</v>
      </c>
    </row>
    <row r="133" spans="1:9" ht="50.25" customHeight="1">
      <c r="A133" s="543"/>
      <c r="B133" s="543"/>
      <c r="C133" s="301" t="s">
        <v>1140</v>
      </c>
      <c r="D133" s="301" t="s">
        <v>884</v>
      </c>
      <c r="E133" s="204">
        <v>0</v>
      </c>
      <c r="F133" s="305">
        <v>1</v>
      </c>
      <c r="G133" s="335">
        <v>1</v>
      </c>
      <c r="H133" s="354" t="s">
        <v>1264</v>
      </c>
      <c r="I133" s="4" t="s">
        <v>1141</v>
      </c>
    </row>
    <row r="134" spans="1:9" ht="66.75" customHeight="1">
      <c r="A134" s="543"/>
      <c r="B134" s="544"/>
      <c r="C134" s="4" t="s">
        <v>1144</v>
      </c>
      <c r="D134" s="4" t="s">
        <v>1112</v>
      </c>
      <c r="E134" s="23">
        <v>0</v>
      </c>
      <c r="F134" s="27">
        <v>1</v>
      </c>
      <c r="G134" s="335">
        <v>1</v>
      </c>
      <c r="H134" s="328" t="s">
        <v>1225</v>
      </c>
      <c r="I134" s="301" t="s">
        <v>69</v>
      </c>
    </row>
    <row r="135" spans="1:104" s="45" customFormat="1" ht="45" customHeight="1">
      <c r="A135" s="561"/>
      <c r="B135" s="295" t="s">
        <v>66</v>
      </c>
      <c r="C135" s="301" t="s">
        <v>67</v>
      </c>
      <c r="D135" s="301" t="s">
        <v>68</v>
      </c>
      <c r="E135" s="27">
        <v>0.9</v>
      </c>
      <c r="F135" s="27">
        <v>1</v>
      </c>
      <c r="G135" s="335">
        <v>1</v>
      </c>
      <c r="H135" s="328" t="s">
        <v>1265</v>
      </c>
      <c r="I135" s="295" t="s">
        <v>334</v>
      </c>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row>
    <row r="136" spans="1:108" s="24" customFormat="1" ht="26.25" customHeight="1">
      <c r="A136" s="525" t="s">
        <v>966</v>
      </c>
      <c r="B136" s="525"/>
      <c r="C136" s="525"/>
      <c r="D136" s="525"/>
      <c r="E136" s="525"/>
      <c r="F136" s="525"/>
      <c r="G136" s="525"/>
      <c r="H136" s="525"/>
      <c r="I136" s="525"/>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row>
    <row r="137" spans="1:108" s="24" customFormat="1" ht="35.25" customHeight="1">
      <c r="A137" s="454" t="s">
        <v>1344</v>
      </c>
      <c r="B137" s="454"/>
      <c r="C137" s="454"/>
      <c r="D137" s="454"/>
      <c r="E137" s="454"/>
      <c r="F137" s="454"/>
      <c r="G137" s="454"/>
      <c r="H137" s="454"/>
      <c r="I137" s="454"/>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row>
    <row r="138" spans="1:10" s="205" customFormat="1" ht="30" customHeight="1">
      <c r="A138" s="545" t="s">
        <v>955</v>
      </c>
      <c r="B138" s="567" t="s">
        <v>992</v>
      </c>
      <c r="C138" s="567" t="s">
        <v>863</v>
      </c>
      <c r="D138" s="567" t="s">
        <v>876</v>
      </c>
      <c r="E138" s="576" t="s">
        <v>867</v>
      </c>
      <c r="F138" s="577"/>
      <c r="G138" s="567" t="s">
        <v>1169</v>
      </c>
      <c r="H138" s="567"/>
      <c r="I138" s="567" t="s">
        <v>485</v>
      </c>
      <c r="J138" s="567" t="s">
        <v>976</v>
      </c>
    </row>
    <row r="139" spans="1:10" s="205" customFormat="1" ht="33.75">
      <c r="A139" s="545"/>
      <c r="B139" s="567"/>
      <c r="C139" s="567"/>
      <c r="D139" s="567"/>
      <c r="E139" s="206" t="s">
        <v>985</v>
      </c>
      <c r="F139" s="206" t="s">
        <v>986</v>
      </c>
      <c r="G139" s="206" t="s">
        <v>396</v>
      </c>
      <c r="H139" s="206" t="s">
        <v>391</v>
      </c>
      <c r="I139" s="567"/>
      <c r="J139" s="567"/>
    </row>
    <row r="140" spans="1:108" s="24" customFormat="1" ht="73.5" customHeight="1">
      <c r="A140" s="499" t="s">
        <v>1008</v>
      </c>
      <c r="B140" s="292" t="s">
        <v>1014</v>
      </c>
      <c r="C140" s="301" t="s">
        <v>149</v>
      </c>
      <c r="D140" s="356" t="s">
        <v>150</v>
      </c>
      <c r="E140" s="359">
        <v>0</v>
      </c>
      <c r="F140" s="356" t="s">
        <v>862</v>
      </c>
      <c r="G140" s="204">
        <v>7</v>
      </c>
      <c r="H140" s="4" t="s">
        <v>1272</v>
      </c>
      <c r="I140" s="295" t="s">
        <v>151</v>
      </c>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row>
    <row r="141" spans="1:108" s="24" customFormat="1" ht="66" customHeight="1">
      <c r="A141" s="457"/>
      <c r="B141" s="292" t="s">
        <v>1015</v>
      </c>
      <c r="C141" s="301" t="s">
        <v>153</v>
      </c>
      <c r="D141" s="356" t="s">
        <v>154</v>
      </c>
      <c r="E141" s="359">
        <v>0</v>
      </c>
      <c r="F141" s="356" t="s">
        <v>862</v>
      </c>
      <c r="G141" s="204">
        <v>2</v>
      </c>
      <c r="H141" s="4" t="s">
        <v>1372</v>
      </c>
      <c r="I141" s="295" t="s">
        <v>155</v>
      </c>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row>
    <row r="142" spans="1:9" ht="68.25" customHeight="1">
      <c r="A142" s="457"/>
      <c r="B142" s="455" t="s">
        <v>1016</v>
      </c>
      <c r="C142" s="293" t="s">
        <v>1143</v>
      </c>
      <c r="D142" s="4" t="s">
        <v>1267</v>
      </c>
      <c r="E142" s="355">
        <v>1</v>
      </c>
      <c r="F142" s="358">
        <v>1</v>
      </c>
      <c r="G142" s="358" t="s">
        <v>1268</v>
      </c>
      <c r="H142" s="4" t="s">
        <v>1273</v>
      </c>
      <c r="I142" s="295" t="s">
        <v>158</v>
      </c>
    </row>
    <row r="143" spans="1:9" ht="49.5" customHeight="1">
      <c r="A143" s="457"/>
      <c r="B143" s="498"/>
      <c r="C143" s="293" t="s">
        <v>1007</v>
      </c>
      <c r="D143" s="4" t="s">
        <v>1040</v>
      </c>
      <c r="E143" s="355">
        <v>1</v>
      </c>
      <c r="F143" s="358">
        <v>1</v>
      </c>
      <c r="G143" s="358" t="s">
        <v>1269</v>
      </c>
      <c r="H143" s="4" t="s">
        <v>1274</v>
      </c>
      <c r="I143" s="295" t="s">
        <v>158</v>
      </c>
    </row>
    <row r="144" spans="1:11" ht="69.75" customHeight="1">
      <c r="A144" s="457"/>
      <c r="B144" s="397" t="s">
        <v>1011</v>
      </c>
      <c r="C144" s="72" t="s">
        <v>1010</v>
      </c>
      <c r="D144" s="4" t="s">
        <v>1041</v>
      </c>
      <c r="E144" s="402">
        <v>1</v>
      </c>
      <c r="F144" s="399">
        <v>1</v>
      </c>
      <c r="G144" s="399" t="s">
        <v>1270</v>
      </c>
      <c r="H144" s="4" t="s">
        <v>1385</v>
      </c>
      <c r="I144" s="55" t="s">
        <v>891</v>
      </c>
      <c r="K144" s="4" t="s">
        <v>1387</v>
      </c>
    </row>
    <row r="145" spans="1:9" ht="24">
      <c r="A145" s="457"/>
      <c r="B145" s="4" t="s">
        <v>885</v>
      </c>
      <c r="C145" s="72" t="s">
        <v>1012</v>
      </c>
      <c r="D145" s="4" t="s">
        <v>171</v>
      </c>
      <c r="E145" s="355">
        <v>1</v>
      </c>
      <c r="F145" s="355">
        <v>1</v>
      </c>
      <c r="G145" s="355">
        <v>1</v>
      </c>
      <c r="H145" s="4" t="s">
        <v>1275</v>
      </c>
      <c r="I145" s="55" t="s">
        <v>891</v>
      </c>
    </row>
    <row r="146" spans="1:108" ht="50.25" customHeight="1">
      <c r="A146" s="546"/>
      <c r="B146" s="292" t="s">
        <v>1013</v>
      </c>
      <c r="C146" s="11" t="s">
        <v>1055</v>
      </c>
      <c r="D146" s="4" t="s">
        <v>1345</v>
      </c>
      <c r="E146" s="355">
        <v>64</v>
      </c>
      <c r="F146" s="358">
        <v>1</v>
      </c>
      <c r="G146" s="358" t="s">
        <v>1271</v>
      </c>
      <c r="H146" s="4" t="s">
        <v>1276</v>
      </c>
      <c r="I146" s="4" t="s">
        <v>174</v>
      </c>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row>
    <row r="147" spans="1:9" ht="47.25" customHeight="1">
      <c r="A147" s="546"/>
      <c r="B147" s="505" t="s">
        <v>1018</v>
      </c>
      <c r="C147" s="293" t="s">
        <v>1017</v>
      </c>
      <c r="D147" s="4" t="s">
        <v>886</v>
      </c>
      <c r="E147" s="355">
        <v>1</v>
      </c>
      <c r="F147" s="355">
        <v>1</v>
      </c>
      <c r="G147" s="355">
        <v>1</v>
      </c>
      <c r="H147" s="4" t="s">
        <v>1277</v>
      </c>
      <c r="I147" s="4" t="s">
        <v>178</v>
      </c>
    </row>
    <row r="148" spans="1:9" ht="117" customHeight="1">
      <c r="A148" s="546"/>
      <c r="B148" s="506"/>
      <c r="C148" s="455" t="s">
        <v>1019</v>
      </c>
      <c r="D148" s="4" t="s">
        <v>887</v>
      </c>
      <c r="E148" s="355">
        <v>0</v>
      </c>
      <c r="F148" s="358">
        <f>5/9</f>
        <v>0.5555555555555556</v>
      </c>
      <c r="G148" s="363">
        <v>9</v>
      </c>
      <c r="H148" s="379" t="s">
        <v>1356</v>
      </c>
      <c r="I148" s="4" t="s">
        <v>891</v>
      </c>
    </row>
    <row r="149" spans="1:9" ht="72" customHeight="1">
      <c r="A149" s="546"/>
      <c r="B149" s="506"/>
      <c r="C149" s="456"/>
      <c r="D149" s="4" t="s">
        <v>1278</v>
      </c>
      <c r="E149" s="380">
        <v>0</v>
      </c>
      <c r="F149" s="384">
        <v>1</v>
      </c>
      <c r="G149" s="362">
        <v>0.5</v>
      </c>
      <c r="H149" s="4" t="s">
        <v>1357</v>
      </c>
      <c r="I149" s="4" t="s">
        <v>891</v>
      </c>
    </row>
    <row r="150" spans="1:11" ht="144.75" customHeight="1">
      <c r="A150" s="546"/>
      <c r="B150" s="506"/>
      <c r="C150" s="456"/>
      <c r="D150" s="4" t="s">
        <v>888</v>
      </c>
      <c r="E150" s="380">
        <v>0</v>
      </c>
      <c r="F150" s="384">
        <v>1</v>
      </c>
      <c r="G150" s="363">
        <v>0.1</v>
      </c>
      <c r="H150" s="391" t="s">
        <v>1373</v>
      </c>
      <c r="I150" s="4" t="s">
        <v>891</v>
      </c>
      <c r="K150" s="390"/>
    </row>
    <row r="151" spans="1:11" ht="90" customHeight="1">
      <c r="A151" s="546"/>
      <c r="B151" s="506"/>
      <c r="C151" s="498"/>
      <c r="D151" s="389" t="s">
        <v>1358</v>
      </c>
      <c r="E151" s="204">
        <v>0</v>
      </c>
      <c r="F151" s="27">
        <v>1</v>
      </c>
      <c r="G151" s="395">
        <v>0.04</v>
      </c>
      <c r="H151" s="389" t="s">
        <v>1384</v>
      </c>
      <c r="I151" s="389" t="s">
        <v>891</v>
      </c>
      <c r="K151" s="163" t="s">
        <v>1380</v>
      </c>
    </row>
    <row r="152" spans="1:11" ht="59.25" customHeight="1">
      <c r="A152" s="546"/>
      <c r="B152" s="507"/>
      <c r="C152" s="4" t="s">
        <v>1152</v>
      </c>
      <c r="D152" s="4" t="s">
        <v>1153</v>
      </c>
      <c r="E152" s="402">
        <v>0</v>
      </c>
      <c r="F152" s="402">
        <v>1</v>
      </c>
      <c r="G152" s="363">
        <v>1</v>
      </c>
      <c r="H152" s="401" t="s">
        <v>1384</v>
      </c>
      <c r="I152" s="4" t="s">
        <v>891</v>
      </c>
      <c r="K152" s="4" t="s">
        <v>1359</v>
      </c>
    </row>
    <row r="153" spans="1:9" ht="71.25" customHeight="1">
      <c r="A153" s="546"/>
      <c r="B153" s="499" t="s">
        <v>1020</v>
      </c>
      <c r="C153" s="293" t="s">
        <v>1021</v>
      </c>
      <c r="D153" s="4" t="s">
        <v>1042</v>
      </c>
      <c r="E153" s="355">
        <v>1</v>
      </c>
      <c r="F153" s="358">
        <v>1</v>
      </c>
      <c r="G153" s="363">
        <v>1</v>
      </c>
      <c r="H153" s="4" t="s">
        <v>1346</v>
      </c>
      <c r="I153" s="4" t="s">
        <v>1005</v>
      </c>
    </row>
    <row r="154" spans="1:9" ht="39.75" customHeight="1">
      <c r="A154" s="498"/>
      <c r="B154" s="498"/>
      <c r="C154" s="295" t="s">
        <v>189</v>
      </c>
      <c r="D154" s="354" t="s">
        <v>190</v>
      </c>
      <c r="E154" s="355">
        <v>5</v>
      </c>
      <c r="F154" s="358">
        <v>1</v>
      </c>
      <c r="G154" s="363">
        <v>1</v>
      </c>
      <c r="H154" s="4" t="s">
        <v>1279</v>
      </c>
      <c r="I154" s="4" t="s">
        <v>891</v>
      </c>
    </row>
    <row r="155" spans="1:9" ht="62.25" customHeight="1">
      <c r="A155" s="495" t="s">
        <v>1008</v>
      </c>
      <c r="B155" s="72" t="s">
        <v>1022</v>
      </c>
      <c r="C155" s="72" t="s">
        <v>271</v>
      </c>
      <c r="D155" s="354" t="s">
        <v>1165</v>
      </c>
      <c r="E155" s="359">
        <v>0</v>
      </c>
      <c r="F155" s="19">
        <v>1</v>
      </c>
      <c r="G155" s="19">
        <f>299/299</f>
        <v>1</v>
      </c>
      <c r="H155" s="4" t="s">
        <v>1280</v>
      </c>
      <c r="I155" s="4" t="s">
        <v>204</v>
      </c>
    </row>
    <row r="156" spans="1:9" ht="43.5" customHeight="1">
      <c r="A156" s="546"/>
      <c r="B156" s="295" t="s">
        <v>66</v>
      </c>
      <c r="C156" s="301" t="s">
        <v>67</v>
      </c>
      <c r="D156" s="301" t="s">
        <v>68</v>
      </c>
      <c r="E156" s="204">
        <v>0</v>
      </c>
      <c r="F156" s="27">
        <v>1</v>
      </c>
      <c r="G156" s="19">
        <f>299/299</f>
        <v>1</v>
      </c>
      <c r="H156" s="4" t="s">
        <v>1347</v>
      </c>
      <c r="I156" s="4" t="s">
        <v>1348</v>
      </c>
    </row>
    <row r="157" spans="1:9" ht="70.5" customHeight="1">
      <c r="A157" s="498"/>
      <c r="B157" s="295" t="s">
        <v>1122</v>
      </c>
      <c r="C157" s="4" t="s">
        <v>1144</v>
      </c>
      <c r="D157" s="4" t="s">
        <v>1112</v>
      </c>
      <c r="E157" s="23">
        <v>0</v>
      </c>
      <c r="F157" s="27">
        <v>1</v>
      </c>
      <c r="G157" s="19">
        <f>299/299</f>
        <v>1</v>
      </c>
      <c r="H157" s="328" t="s">
        <v>1225</v>
      </c>
      <c r="I157" s="301" t="s">
        <v>69</v>
      </c>
    </row>
    <row r="158" spans="1:9" ht="12">
      <c r="A158" s="101"/>
      <c r="B158" s="101"/>
      <c r="C158" s="109"/>
      <c r="D158" s="109"/>
      <c r="E158" s="202"/>
      <c r="F158" s="202"/>
      <c r="G158" s="202"/>
      <c r="H158" s="202"/>
      <c r="I158" s="109"/>
    </row>
    <row r="159" spans="1:9" ht="26.25" customHeight="1">
      <c r="A159" s="525" t="s">
        <v>967</v>
      </c>
      <c r="B159" s="525"/>
      <c r="C159" s="525"/>
      <c r="D159" s="525"/>
      <c r="E159" s="525"/>
      <c r="F159" s="525"/>
      <c r="G159" s="525"/>
      <c r="H159" s="525"/>
      <c r="I159" s="525"/>
    </row>
    <row r="160" spans="1:10" s="205" customFormat="1" ht="30" customHeight="1">
      <c r="A160" s="545" t="s">
        <v>955</v>
      </c>
      <c r="B160" s="567" t="s">
        <v>992</v>
      </c>
      <c r="C160" s="567" t="s">
        <v>863</v>
      </c>
      <c r="D160" s="567" t="s">
        <v>876</v>
      </c>
      <c r="E160" s="576" t="s">
        <v>867</v>
      </c>
      <c r="F160" s="577"/>
      <c r="G160" s="567" t="s">
        <v>1169</v>
      </c>
      <c r="H160" s="567"/>
      <c r="I160" s="567" t="s">
        <v>485</v>
      </c>
      <c r="J160" s="567" t="s">
        <v>976</v>
      </c>
    </row>
    <row r="161" spans="1:10" s="205" customFormat="1" ht="33.75">
      <c r="A161" s="545"/>
      <c r="B161" s="567"/>
      <c r="C161" s="567"/>
      <c r="D161" s="567"/>
      <c r="E161" s="206" t="s">
        <v>985</v>
      </c>
      <c r="F161" s="206" t="s">
        <v>986</v>
      </c>
      <c r="G161" s="206" t="s">
        <v>396</v>
      </c>
      <c r="H161" s="206" t="s">
        <v>391</v>
      </c>
      <c r="I161" s="567"/>
      <c r="J161" s="567"/>
    </row>
    <row r="162" spans="1:9" ht="72">
      <c r="A162" s="455" t="s">
        <v>1008</v>
      </c>
      <c r="B162" s="293" t="s">
        <v>1043</v>
      </c>
      <c r="C162" s="293" t="s">
        <v>1166</v>
      </c>
      <c r="D162" s="293" t="s">
        <v>894</v>
      </c>
      <c r="E162" s="19">
        <v>0.1</v>
      </c>
      <c r="F162" s="82">
        <v>1</v>
      </c>
      <c r="G162" s="82">
        <v>0.5</v>
      </c>
      <c r="H162" s="365" t="s">
        <v>1194</v>
      </c>
      <c r="I162" s="293" t="s">
        <v>895</v>
      </c>
    </row>
    <row r="163" spans="1:9" ht="168">
      <c r="A163" s="456"/>
      <c r="B163" s="293" t="s">
        <v>92</v>
      </c>
      <c r="C163" s="293" t="s">
        <v>93</v>
      </c>
      <c r="D163" s="293" t="s">
        <v>893</v>
      </c>
      <c r="E163" s="19">
        <v>0.1</v>
      </c>
      <c r="F163" s="82">
        <v>1</v>
      </c>
      <c r="G163" s="82">
        <v>1</v>
      </c>
      <c r="H163" s="365" t="s">
        <v>1288</v>
      </c>
      <c r="I163" s="293" t="s">
        <v>895</v>
      </c>
    </row>
    <row r="164" spans="1:9" ht="72">
      <c r="A164" s="456"/>
      <c r="B164" s="293" t="s">
        <v>95</v>
      </c>
      <c r="C164" s="425" t="s">
        <v>912</v>
      </c>
      <c r="D164" s="293" t="s">
        <v>892</v>
      </c>
      <c r="E164" s="19">
        <v>0</v>
      </c>
      <c r="F164" s="82">
        <v>1</v>
      </c>
      <c r="G164" s="82">
        <v>0.5</v>
      </c>
      <c r="H164" s="365" t="s">
        <v>1289</v>
      </c>
      <c r="I164" s="293" t="s">
        <v>896</v>
      </c>
    </row>
    <row r="165" spans="1:9" ht="96">
      <c r="A165" s="456"/>
      <c r="B165" s="293" t="s">
        <v>97</v>
      </c>
      <c r="C165" s="425" t="s">
        <v>1052</v>
      </c>
      <c r="D165" s="293" t="s">
        <v>99</v>
      </c>
      <c r="E165" s="19">
        <v>0</v>
      </c>
      <c r="F165" s="82">
        <v>1</v>
      </c>
      <c r="G165" s="82">
        <v>0.5</v>
      </c>
      <c r="H165" s="365" t="s">
        <v>1235</v>
      </c>
      <c r="I165" s="293" t="s">
        <v>896</v>
      </c>
    </row>
    <row r="166" spans="1:9" ht="60.75" customHeight="1">
      <c r="A166" s="456"/>
      <c r="B166" s="293" t="s">
        <v>100</v>
      </c>
      <c r="C166" s="293" t="s">
        <v>101</v>
      </c>
      <c r="D166" s="293" t="s">
        <v>898</v>
      </c>
      <c r="E166" s="19">
        <v>0.7</v>
      </c>
      <c r="F166" s="82">
        <v>1</v>
      </c>
      <c r="G166" s="82">
        <v>0.5</v>
      </c>
      <c r="H166" s="365" t="s">
        <v>1290</v>
      </c>
      <c r="I166" s="293" t="s">
        <v>1044</v>
      </c>
    </row>
    <row r="167" spans="1:9" ht="60.75" customHeight="1">
      <c r="A167" s="456"/>
      <c r="B167" s="455" t="s">
        <v>104</v>
      </c>
      <c r="C167" s="293" t="s">
        <v>105</v>
      </c>
      <c r="D167" s="293" t="s">
        <v>897</v>
      </c>
      <c r="E167" s="19">
        <v>0</v>
      </c>
      <c r="F167" s="82">
        <v>1</v>
      </c>
      <c r="G167" s="82">
        <v>0.5</v>
      </c>
      <c r="H167" s="365" t="s">
        <v>1291</v>
      </c>
      <c r="I167" s="293" t="s">
        <v>1045</v>
      </c>
    </row>
    <row r="168" spans="1:9" ht="48">
      <c r="A168" s="456"/>
      <c r="B168" s="549"/>
      <c r="C168" s="293" t="s">
        <v>950</v>
      </c>
      <c r="D168" s="293" t="s">
        <v>1154</v>
      </c>
      <c r="E168" s="19">
        <v>0</v>
      </c>
      <c r="F168" s="82">
        <v>1</v>
      </c>
      <c r="G168" s="82">
        <v>1</v>
      </c>
      <c r="H168" s="365" t="s">
        <v>1195</v>
      </c>
      <c r="I168" s="293" t="s">
        <v>330</v>
      </c>
    </row>
    <row r="169" spans="1:9" ht="48">
      <c r="A169" s="456"/>
      <c r="B169" s="293" t="s">
        <v>108</v>
      </c>
      <c r="C169" s="425" t="s">
        <v>1046</v>
      </c>
      <c r="D169" s="293" t="s">
        <v>110</v>
      </c>
      <c r="E169" s="19">
        <v>0</v>
      </c>
      <c r="F169" s="19">
        <v>0.2</v>
      </c>
      <c r="G169" s="19">
        <v>0.7</v>
      </c>
      <c r="H169" s="365" t="s">
        <v>1196</v>
      </c>
      <c r="I169" s="293" t="s">
        <v>111</v>
      </c>
    </row>
    <row r="170" spans="1:9" ht="47.25" customHeight="1">
      <c r="A170" s="456"/>
      <c r="B170" s="454" t="s">
        <v>112</v>
      </c>
      <c r="C170" s="454" t="s">
        <v>1053</v>
      </c>
      <c r="D170" s="293" t="s">
        <v>913</v>
      </c>
      <c r="E170" s="19">
        <v>0.7</v>
      </c>
      <c r="F170" s="82">
        <v>1</v>
      </c>
      <c r="G170" s="82">
        <v>0.5</v>
      </c>
      <c r="H170" s="365" t="s">
        <v>1197</v>
      </c>
      <c r="I170" s="295" t="s">
        <v>545</v>
      </c>
    </row>
    <row r="171" spans="1:9" ht="36" customHeight="1">
      <c r="A171" s="546"/>
      <c r="B171" s="454"/>
      <c r="C171" s="454"/>
      <c r="D171" s="293" t="s">
        <v>115</v>
      </c>
      <c r="E171" s="19">
        <v>0</v>
      </c>
      <c r="F171" s="82">
        <v>1</v>
      </c>
      <c r="G171" s="82">
        <v>0.5</v>
      </c>
      <c r="H171" s="365" t="s">
        <v>1236</v>
      </c>
      <c r="I171" s="295" t="s">
        <v>545</v>
      </c>
    </row>
    <row r="172" spans="1:9" ht="42" customHeight="1">
      <c r="A172" s="546"/>
      <c r="B172" s="295" t="s">
        <v>66</v>
      </c>
      <c r="C172" s="4" t="s">
        <v>67</v>
      </c>
      <c r="D172" s="301" t="s">
        <v>68</v>
      </c>
      <c r="E172" s="19">
        <v>1</v>
      </c>
      <c r="F172" s="82">
        <v>1</v>
      </c>
      <c r="G172" s="82">
        <v>0.5</v>
      </c>
      <c r="H172" s="365" t="s">
        <v>1292</v>
      </c>
      <c r="I172" s="293" t="s">
        <v>103</v>
      </c>
    </row>
    <row r="173" spans="1:9" ht="66" customHeight="1">
      <c r="A173" s="498"/>
      <c r="B173" s="295" t="s">
        <v>1122</v>
      </c>
      <c r="C173" s="4" t="s">
        <v>1119</v>
      </c>
      <c r="D173" s="4" t="s">
        <v>1112</v>
      </c>
      <c r="E173" s="19">
        <v>0</v>
      </c>
      <c r="F173" s="82">
        <v>1</v>
      </c>
      <c r="G173" s="82">
        <v>0.5</v>
      </c>
      <c r="H173" s="328" t="s">
        <v>1349</v>
      </c>
      <c r="I173" s="293" t="s">
        <v>103</v>
      </c>
    </row>
    <row r="174" spans="1:9" ht="21.75" customHeight="1">
      <c r="A174" s="525" t="s">
        <v>968</v>
      </c>
      <c r="B174" s="525"/>
      <c r="C174" s="525"/>
      <c r="D174" s="525"/>
      <c r="E174" s="525"/>
      <c r="F174" s="525"/>
      <c r="G174" s="525"/>
      <c r="H174" s="525"/>
      <c r="I174" s="525"/>
    </row>
    <row r="175" spans="1:10" s="205" customFormat="1" ht="30" customHeight="1">
      <c r="A175" s="545" t="s">
        <v>955</v>
      </c>
      <c r="B175" s="567" t="s">
        <v>992</v>
      </c>
      <c r="C175" s="567" t="s">
        <v>863</v>
      </c>
      <c r="D175" s="567" t="s">
        <v>876</v>
      </c>
      <c r="E175" s="576" t="s">
        <v>867</v>
      </c>
      <c r="F175" s="577"/>
      <c r="G175" s="567" t="s">
        <v>1169</v>
      </c>
      <c r="H175" s="567"/>
      <c r="I175" s="567" t="s">
        <v>485</v>
      </c>
      <c r="J175" s="567" t="s">
        <v>976</v>
      </c>
    </row>
    <row r="176" spans="1:10" s="205" customFormat="1" ht="33.75">
      <c r="A176" s="545"/>
      <c r="B176" s="567"/>
      <c r="C176" s="567"/>
      <c r="D176" s="567"/>
      <c r="E176" s="206" t="s">
        <v>985</v>
      </c>
      <c r="F176" s="206" t="s">
        <v>986</v>
      </c>
      <c r="G176" s="206" t="s">
        <v>396</v>
      </c>
      <c r="H176" s="206" t="s">
        <v>391</v>
      </c>
      <c r="I176" s="567"/>
      <c r="J176" s="567"/>
    </row>
    <row r="177" spans="1:9" ht="36">
      <c r="A177" s="499" t="s">
        <v>1008</v>
      </c>
      <c r="B177" s="455" t="s">
        <v>928</v>
      </c>
      <c r="C177" s="293" t="s">
        <v>923</v>
      </c>
      <c r="D177" s="293" t="s">
        <v>929</v>
      </c>
      <c r="E177" s="296">
        <v>0</v>
      </c>
      <c r="F177" s="296">
        <v>1</v>
      </c>
      <c r="G177" s="320">
        <v>1</v>
      </c>
      <c r="H177" s="319" t="s">
        <v>1205</v>
      </c>
      <c r="I177" s="54" t="s">
        <v>578</v>
      </c>
    </row>
    <row r="178" spans="1:9" ht="36">
      <c r="A178" s="500"/>
      <c r="B178" s="498"/>
      <c r="C178" s="293" t="s">
        <v>1155</v>
      </c>
      <c r="D178" s="293" t="s">
        <v>924</v>
      </c>
      <c r="E178" s="296">
        <v>0</v>
      </c>
      <c r="F178" s="296">
        <v>1</v>
      </c>
      <c r="G178" s="320">
        <v>1</v>
      </c>
      <c r="H178" s="319" t="s">
        <v>1206</v>
      </c>
      <c r="I178" s="54" t="s">
        <v>578</v>
      </c>
    </row>
    <row r="179" spans="1:9" ht="60">
      <c r="A179" s="500"/>
      <c r="B179" s="313" t="s">
        <v>1178</v>
      </c>
      <c r="C179" s="313" t="s">
        <v>1179</v>
      </c>
      <c r="D179" s="313" t="s">
        <v>1180</v>
      </c>
      <c r="E179" s="305">
        <v>0</v>
      </c>
      <c r="F179" s="314">
        <v>2</v>
      </c>
      <c r="G179" s="321">
        <f>1/2</f>
        <v>0.5</v>
      </c>
      <c r="H179" s="319" t="s">
        <v>1207</v>
      </c>
      <c r="I179" s="54" t="s">
        <v>578</v>
      </c>
    </row>
    <row r="180" spans="1:9" ht="135" customHeight="1">
      <c r="A180" s="500"/>
      <c r="B180" s="455" t="s">
        <v>930</v>
      </c>
      <c r="C180" s="313" t="s">
        <v>1184</v>
      </c>
      <c r="D180" s="293" t="s">
        <v>951</v>
      </c>
      <c r="E180" s="305">
        <v>0</v>
      </c>
      <c r="F180" s="298">
        <v>1</v>
      </c>
      <c r="G180" s="321">
        <f>1/2</f>
        <v>0.5</v>
      </c>
      <c r="H180" s="319" t="s">
        <v>1208</v>
      </c>
      <c r="I180" s="54" t="s">
        <v>78</v>
      </c>
    </row>
    <row r="181" spans="1:9" ht="40.5" customHeight="1">
      <c r="A181" s="500"/>
      <c r="B181" s="457"/>
      <c r="C181" s="293" t="s">
        <v>931</v>
      </c>
      <c r="D181" s="313" t="s">
        <v>1181</v>
      </c>
      <c r="E181" s="298">
        <v>1</v>
      </c>
      <c r="F181" s="298">
        <v>1</v>
      </c>
      <c r="G181" s="321">
        <v>1</v>
      </c>
      <c r="H181" s="319" t="s">
        <v>1209</v>
      </c>
      <c r="I181" s="54" t="s">
        <v>78</v>
      </c>
    </row>
    <row r="182" spans="1:9" ht="60">
      <c r="A182" s="500"/>
      <c r="B182" s="498"/>
      <c r="C182" s="293" t="s">
        <v>1024</v>
      </c>
      <c r="D182" s="293" t="s">
        <v>926</v>
      </c>
      <c r="E182" s="298">
        <v>0.5</v>
      </c>
      <c r="F182" s="27">
        <v>1</v>
      </c>
      <c r="G182" s="321">
        <v>0.2</v>
      </c>
      <c r="H182" s="319" t="s">
        <v>1182</v>
      </c>
      <c r="I182" s="54" t="s">
        <v>927</v>
      </c>
    </row>
    <row r="183" spans="1:9" ht="36">
      <c r="A183" s="500"/>
      <c r="B183" s="295" t="s">
        <v>66</v>
      </c>
      <c r="C183" s="301" t="s">
        <v>1156</v>
      </c>
      <c r="D183" s="301" t="s">
        <v>68</v>
      </c>
      <c r="E183" s="27">
        <v>1</v>
      </c>
      <c r="F183" s="27">
        <v>1</v>
      </c>
      <c r="G183" s="27">
        <v>1</v>
      </c>
      <c r="H183" s="319" t="s">
        <v>1183</v>
      </c>
      <c r="I183" s="295" t="s">
        <v>69</v>
      </c>
    </row>
    <row r="184" spans="1:9" ht="60">
      <c r="A184" s="555"/>
      <c r="B184" s="295" t="s">
        <v>1122</v>
      </c>
      <c r="C184" s="4" t="s">
        <v>1119</v>
      </c>
      <c r="D184" s="4" t="s">
        <v>1112</v>
      </c>
      <c r="E184" s="204">
        <v>0</v>
      </c>
      <c r="F184" s="27">
        <v>1</v>
      </c>
      <c r="G184" s="27">
        <v>1</v>
      </c>
      <c r="H184" s="328" t="s">
        <v>1225</v>
      </c>
      <c r="I184" s="295" t="s">
        <v>69</v>
      </c>
    </row>
    <row r="185" spans="1:9" ht="12">
      <c r="A185" s="101"/>
      <c r="B185" s="101"/>
      <c r="C185" s="109"/>
      <c r="D185" s="109"/>
      <c r="E185" s="202"/>
      <c r="F185" s="202"/>
      <c r="G185" s="202"/>
      <c r="H185" s="202"/>
      <c r="I185" s="109"/>
    </row>
    <row r="186" spans="1:9" ht="22.5" customHeight="1">
      <c r="A186" s="599" t="s">
        <v>969</v>
      </c>
      <c r="B186" s="599"/>
      <c r="C186" s="599"/>
      <c r="D186" s="599"/>
      <c r="E186" s="599"/>
      <c r="F186" s="599"/>
      <c r="G186" s="599"/>
      <c r="H186" s="599"/>
      <c r="I186" s="599"/>
    </row>
    <row r="187" spans="1:10" s="205" customFormat="1" ht="30" customHeight="1">
      <c r="A187" s="545" t="s">
        <v>955</v>
      </c>
      <c r="B187" s="567" t="s">
        <v>992</v>
      </c>
      <c r="C187" s="567" t="s">
        <v>863</v>
      </c>
      <c r="D187" s="567" t="s">
        <v>876</v>
      </c>
      <c r="E187" s="576" t="s">
        <v>867</v>
      </c>
      <c r="F187" s="577"/>
      <c r="G187" s="567" t="s">
        <v>1169</v>
      </c>
      <c r="H187" s="567"/>
      <c r="I187" s="567" t="s">
        <v>485</v>
      </c>
      <c r="J187" s="567" t="s">
        <v>976</v>
      </c>
    </row>
    <row r="188" spans="1:10" s="205" customFormat="1" ht="33.75">
      <c r="A188" s="545"/>
      <c r="B188" s="567"/>
      <c r="C188" s="567"/>
      <c r="D188" s="567"/>
      <c r="E188" s="206" t="s">
        <v>985</v>
      </c>
      <c r="F188" s="206" t="s">
        <v>986</v>
      </c>
      <c r="G188" s="206" t="s">
        <v>396</v>
      </c>
      <c r="H188" s="206" t="s">
        <v>391</v>
      </c>
      <c r="I188" s="567"/>
      <c r="J188" s="567"/>
    </row>
    <row r="189" spans="1:9" ht="109.5" customHeight="1">
      <c r="A189" s="454" t="s">
        <v>1008</v>
      </c>
      <c r="B189" s="293" t="s">
        <v>1062</v>
      </c>
      <c r="C189" s="293" t="s">
        <v>1157</v>
      </c>
      <c r="D189" s="353" t="s">
        <v>1252</v>
      </c>
      <c r="E189" s="305">
        <v>0</v>
      </c>
      <c r="F189" s="298">
        <v>1</v>
      </c>
      <c r="G189" s="298">
        <v>1</v>
      </c>
      <c r="H189" s="365" t="s">
        <v>1293</v>
      </c>
      <c r="I189" s="293" t="s">
        <v>246</v>
      </c>
    </row>
    <row r="190" spans="1:9" ht="75.75" customHeight="1">
      <c r="A190" s="466"/>
      <c r="B190" s="293" t="s">
        <v>247</v>
      </c>
      <c r="C190" s="293" t="s">
        <v>1158</v>
      </c>
      <c r="D190" s="353" t="s">
        <v>249</v>
      </c>
      <c r="E190" s="305">
        <v>0</v>
      </c>
      <c r="F190" s="298">
        <v>1</v>
      </c>
      <c r="G190" s="298">
        <v>0.45</v>
      </c>
      <c r="H190" s="379" t="s">
        <v>1374</v>
      </c>
      <c r="I190" s="4" t="s">
        <v>127</v>
      </c>
    </row>
    <row r="191" spans="1:9" ht="58.5" customHeight="1">
      <c r="A191" s="466"/>
      <c r="B191" s="293" t="s">
        <v>1066</v>
      </c>
      <c r="C191" s="293" t="s">
        <v>1167</v>
      </c>
      <c r="D191" s="353" t="s">
        <v>252</v>
      </c>
      <c r="E191" s="305">
        <v>0</v>
      </c>
      <c r="F191" s="298">
        <v>1</v>
      </c>
      <c r="G191" s="298">
        <v>0.5</v>
      </c>
      <c r="H191" s="364" t="s">
        <v>1284</v>
      </c>
      <c r="I191" s="4" t="s">
        <v>1350</v>
      </c>
    </row>
    <row r="192" spans="1:9" ht="40.5" customHeight="1">
      <c r="A192" s="466"/>
      <c r="B192" s="293" t="s">
        <v>254</v>
      </c>
      <c r="C192" s="293" t="s">
        <v>255</v>
      </c>
      <c r="D192" s="353" t="s">
        <v>256</v>
      </c>
      <c r="E192" s="305">
        <v>0</v>
      </c>
      <c r="F192" s="298">
        <v>1</v>
      </c>
      <c r="G192" s="365" t="s">
        <v>1285</v>
      </c>
      <c r="H192" s="364" t="s">
        <v>1286</v>
      </c>
      <c r="I192" s="4" t="s">
        <v>127</v>
      </c>
    </row>
    <row r="193" spans="1:9" ht="82.5" customHeight="1">
      <c r="A193" s="466"/>
      <c r="B193" s="551"/>
      <c r="C193" s="365" t="s">
        <v>1294</v>
      </c>
      <c r="D193" s="353" t="s">
        <v>1159</v>
      </c>
      <c r="E193" s="305">
        <v>0</v>
      </c>
      <c r="F193" s="298">
        <v>0.2</v>
      </c>
      <c r="G193" s="298">
        <v>0.2</v>
      </c>
      <c r="H193" s="376" t="s">
        <v>1351</v>
      </c>
      <c r="I193" s="293" t="s">
        <v>1070</v>
      </c>
    </row>
    <row r="194" spans="1:9" ht="36">
      <c r="A194" s="466"/>
      <c r="B194" s="551"/>
      <c r="C194" s="293" t="s">
        <v>1064</v>
      </c>
      <c r="D194" s="353" t="s">
        <v>1065</v>
      </c>
      <c r="E194" s="293">
        <v>0</v>
      </c>
      <c r="F194" s="296">
        <v>1</v>
      </c>
      <c r="G194" s="296">
        <v>0.5</v>
      </c>
      <c r="H194" s="365" t="s">
        <v>1295</v>
      </c>
      <c r="I194" s="293" t="s">
        <v>1069</v>
      </c>
    </row>
    <row r="195" spans="1:9" ht="36">
      <c r="A195" s="466"/>
      <c r="B195" s="544"/>
      <c r="C195" s="367" t="s">
        <v>1297</v>
      </c>
      <c r="D195" s="353" t="s">
        <v>68</v>
      </c>
      <c r="E195" s="204">
        <v>0</v>
      </c>
      <c r="F195" s="27">
        <v>1</v>
      </c>
      <c r="G195" s="27">
        <v>1</v>
      </c>
      <c r="H195" s="365" t="s">
        <v>1296</v>
      </c>
      <c r="I195" s="293" t="s">
        <v>1070</v>
      </c>
    </row>
    <row r="196" spans="1:9" ht="60">
      <c r="A196" s="466"/>
      <c r="B196" s="295" t="s">
        <v>1122</v>
      </c>
      <c r="C196" s="4" t="s">
        <v>1119</v>
      </c>
      <c r="D196" s="353" t="s">
        <v>1112</v>
      </c>
      <c r="E196" s="204">
        <v>0</v>
      </c>
      <c r="F196" s="27">
        <v>1</v>
      </c>
      <c r="G196" s="27">
        <v>1</v>
      </c>
      <c r="H196" s="328" t="s">
        <v>1225</v>
      </c>
      <c r="I196" s="293" t="s">
        <v>1070</v>
      </c>
    </row>
    <row r="197" spans="1:9" ht="23.25" customHeight="1">
      <c r="A197" s="600" t="s">
        <v>970</v>
      </c>
      <c r="B197" s="600"/>
      <c r="C197" s="600"/>
      <c r="D197" s="600"/>
      <c r="E197" s="600"/>
      <c r="F197" s="600"/>
      <c r="G197" s="600"/>
      <c r="H197" s="600"/>
      <c r="I197" s="600"/>
    </row>
    <row r="198" spans="1:10" s="205" customFormat="1" ht="30" customHeight="1">
      <c r="A198" s="545" t="s">
        <v>955</v>
      </c>
      <c r="B198" s="567" t="s">
        <v>992</v>
      </c>
      <c r="C198" s="567" t="s">
        <v>863</v>
      </c>
      <c r="D198" s="567" t="s">
        <v>876</v>
      </c>
      <c r="E198" s="576" t="s">
        <v>867</v>
      </c>
      <c r="F198" s="577"/>
      <c r="G198" s="567" t="s">
        <v>1169</v>
      </c>
      <c r="H198" s="567"/>
      <c r="I198" s="567" t="s">
        <v>485</v>
      </c>
      <c r="J198" s="567" t="s">
        <v>976</v>
      </c>
    </row>
    <row r="199" spans="1:10" s="205" customFormat="1" ht="33.75">
      <c r="A199" s="545"/>
      <c r="B199" s="567"/>
      <c r="C199" s="567"/>
      <c r="D199" s="567"/>
      <c r="E199" s="206" t="s">
        <v>985</v>
      </c>
      <c r="F199" s="206" t="s">
        <v>986</v>
      </c>
      <c r="G199" s="206" t="s">
        <v>396</v>
      </c>
      <c r="H199" s="206" t="s">
        <v>391</v>
      </c>
      <c r="I199" s="567"/>
      <c r="J199" s="567"/>
    </row>
    <row r="200" spans="1:9" ht="65.25" customHeight="1">
      <c r="A200" s="454" t="s">
        <v>1009</v>
      </c>
      <c r="B200" s="455" t="s">
        <v>121</v>
      </c>
      <c r="C200" s="379" t="s">
        <v>1353</v>
      </c>
      <c r="D200" s="379" t="s">
        <v>1352</v>
      </c>
      <c r="E200" s="296">
        <v>0</v>
      </c>
      <c r="F200" s="19">
        <v>1</v>
      </c>
      <c r="G200" s="318">
        <v>131</v>
      </c>
      <c r="H200" s="406" t="s">
        <v>1298</v>
      </c>
      <c r="I200" s="293" t="s">
        <v>123</v>
      </c>
    </row>
    <row r="201" spans="1:9" ht="98.25" customHeight="1">
      <c r="A201" s="466"/>
      <c r="B201" s="456"/>
      <c r="C201" s="293" t="s">
        <v>917</v>
      </c>
      <c r="D201" s="293" t="s">
        <v>901</v>
      </c>
      <c r="E201" s="296">
        <v>0</v>
      </c>
      <c r="F201" s="293" t="s">
        <v>859</v>
      </c>
      <c r="G201" s="318">
        <v>46</v>
      </c>
      <c r="H201" s="365" t="s">
        <v>1299</v>
      </c>
      <c r="I201" s="293" t="s">
        <v>123</v>
      </c>
    </row>
    <row r="202" spans="1:9" ht="55.5" customHeight="1">
      <c r="A202" s="466"/>
      <c r="B202" s="457"/>
      <c r="C202" s="293" t="s">
        <v>918</v>
      </c>
      <c r="D202" s="293" t="s">
        <v>952</v>
      </c>
      <c r="E202" s="296">
        <v>0</v>
      </c>
      <c r="F202" s="296">
        <v>6</v>
      </c>
      <c r="G202" s="318">
        <v>3</v>
      </c>
      <c r="H202" s="379" t="s">
        <v>1354</v>
      </c>
      <c r="I202" s="293" t="s">
        <v>123</v>
      </c>
    </row>
    <row r="203" spans="1:9" ht="111" customHeight="1">
      <c r="A203" s="466"/>
      <c r="B203" s="457"/>
      <c r="C203" s="293" t="s">
        <v>1161</v>
      </c>
      <c r="D203" s="293" t="s">
        <v>333</v>
      </c>
      <c r="E203" s="296">
        <v>0</v>
      </c>
      <c r="F203" s="296">
        <v>1</v>
      </c>
      <c r="G203" s="318">
        <v>0</v>
      </c>
      <c r="H203" s="365" t="s">
        <v>1300</v>
      </c>
      <c r="I203" s="293" t="s">
        <v>123</v>
      </c>
    </row>
    <row r="204" spans="1:9" ht="132" customHeight="1">
      <c r="A204" s="466"/>
      <c r="B204" s="544"/>
      <c r="C204" s="379" t="s">
        <v>1168</v>
      </c>
      <c r="D204" s="379" t="s">
        <v>333</v>
      </c>
      <c r="E204" s="385">
        <v>0</v>
      </c>
      <c r="F204" s="385">
        <v>1</v>
      </c>
      <c r="G204" s="385">
        <v>1</v>
      </c>
      <c r="H204" s="379" t="s">
        <v>1301</v>
      </c>
      <c r="I204" s="379" t="s">
        <v>123</v>
      </c>
    </row>
    <row r="205" spans="1:9" ht="43.5" customHeight="1">
      <c r="A205" s="466"/>
      <c r="B205" s="292" t="s">
        <v>66</v>
      </c>
      <c r="C205" s="293" t="s">
        <v>67</v>
      </c>
      <c r="D205" s="293" t="s">
        <v>68</v>
      </c>
      <c r="E205" s="19">
        <v>1</v>
      </c>
      <c r="F205" s="19">
        <v>1</v>
      </c>
      <c r="G205" s="19">
        <v>1</v>
      </c>
      <c r="H205" s="342" t="s">
        <v>1237</v>
      </c>
      <c r="I205" s="293" t="s">
        <v>123</v>
      </c>
    </row>
    <row r="206" spans="1:9" ht="119.25" customHeight="1">
      <c r="A206" s="466"/>
      <c r="B206" s="295" t="s">
        <v>1122</v>
      </c>
      <c r="C206" s="4" t="s">
        <v>1119</v>
      </c>
      <c r="D206" s="4" t="s">
        <v>1112</v>
      </c>
      <c r="E206" s="296">
        <v>0</v>
      </c>
      <c r="F206" s="19">
        <v>1</v>
      </c>
      <c r="G206" s="366" t="s">
        <v>1303</v>
      </c>
      <c r="H206" s="365" t="s">
        <v>1302</v>
      </c>
      <c r="I206" s="293" t="s">
        <v>123</v>
      </c>
    </row>
    <row r="207" spans="1:9" ht="24.75" customHeight="1">
      <c r="A207" s="600" t="s">
        <v>971</v>
      </c>
      <c r="B207" s="600"/>
      <c r="C207" s="600"/>
      <c r="D207" s="600"/>
      <c r="E207" s="600"/>
      <c r="F207" s="600"/>
      <c r="G207" s="600"/>
      <c r="H207" s="600"/>
      <c r="I207" s="600"/>
    </row>
    <row r="208" spans="1:10" s="205" customFormat="1" ht="30" customHeight="1">
      <c r="A208" s="545" t="s">
        <v>955</v>
      </c>
      <c r="B208" s="567" t="s">
        <v>992</v>
      </c>
      <c r="C208" s="567" t="s">
        <v>863</v>
      </c>
      <c r="D208" s="567" t="s">
        <v>876</v>
      </c>
      <c r="E208" s="576" t="s">
        <v>867</v>
      </c>
      <c r="F208" s="577"/>
      <c r="G208" s="567" t="s">
        <v>1169</v>
      </c>
      <c r="H208" s="567"/>
      <c r="I208" s="567" t="s">
        <v>485</v>
      </c>
      <c r="J208" s="567" t="s">
        <v>976</v>
      </c>
    </row>
    <row r="209" spans="1:10" s="205" customFormat="1" ht="33.75">
      <c r="A209" s="545"/>
      <c r="B209" s="567"/>
      <c r="C209" s="567"/>
      <c r="D209" s="567"/>
      <c r="E209" s="206" t="s">
        <v>985</v>
      </c>
      <c r="F209" s="206" t="s">
        <v>986</v>
      </c>
      <c r="G209" s="206" t="s">
        <v>396</v>
      </c>
      <c r="H209" s="206" t="s">
        <v>391</v>
      </c>
      <c r="I209" s="567"/>
      <c r="J209" s="567"/>
    </row>
    <row r="210" spans="1:9" ht="72">
      <c r="A210" s="462" t="s">
        <v>1008</v>
      </c>
      <c r="B210" s="454" t="s">
        <v>124</v>
      </c>
      <c r="C210" s="454" t="s">
        <v>125</v>
      </c>
      <c r="D210" s="301" t="s">
        <v>902</v>
      </c>
      <c r="E210" s="296">
        <v>0</v>
      </c>
      <c r="F210" s="296" t="s">
        <v>129</v>
      </c>
      <c r="G210" s="19">
        <v>0.5</v>
      </c>
      <c r="H210" s="382" t="s">
        <v>1355</v>
      </c>
      <c r="I210" s="405" t="s">
        <v>127</v>
      </c>
    </row>
    <row r="211" spans="1:9" ht="48">
      <c r="A211" s="462"/>
      <c r="B211" s="454"/>
      <c r="C211" s="454"/>
      <c r="D211" s="301" t="s">
        <v>903</v>
      </c>
      <c r="E211" s="19">
        <v>1</v>
      </c>
      <c r="F211" s="19">
        <v>1</v>
      </c>
      <c r="G211" s="19">
        <v>0.5</v>
      </c>
      <c r="H211" s="315" t="s">
        <v>1185</v>
      </c>
      <c r="I211" s="405" t="s">
        <v>127</v>
      </c>
    </row>
    <row r="212" spans="1:9" ht="48">
      <c r="A212" s="462"/>
      <c r="B212" s="295" t="s">
        <v>66</v>
      </c>
      <c r="C212" s="301" t="s">
        <v>67</v>
      </c>
      <c r="D212" s="301" t="s">
        <v>68</v>
      </c>
      <c r="E212" s="19">
        <v>1</v>
      </c>
      <c r="F212" s="27">
        <v>1</v>
      </c>
      <c r="G212" s="27">
        <v>0.5</v>
      </c>
      <c r="H212" s="315" t="s">
        <v>1186</v>
      </c>
      <c r="I212" s="405" t="s">
        <v>127</v>
      </c>
    </row>
    <row r="213" spans="1:9" ht="60">
      <c r="A213" s="462"/>
      <c r="B213" s="295" t="s">
        <v>1122</v>
      </c>
      <c r="C213" s="4" t="s">
        <v>1119</v>
      </c>
      <c r="D213" s="4" t="s">
        <v>1112</v>
      </c>
      <c r="E213" s="204">
        <v>0</v>
      </c>
      <c r="F213" s="27">
        <v>1</v>
      </c>
      <c r="G213" s="27">
        <v>0.5</v>
      </c>
      <c r="H213" s="328" t="s">
        <v>1225</v>
      </c>
      <c r="I213" s="405" t="s">
        <v>127</v>
      </c>
    </row>
    <row r="214" spans="1:9" ht="12.75" customHeight="1">
      <c r="A214" s="393" t="s">
        <v>1379</v>
      </c>
      <c r="B214" s="393"/>
      <c r="C214" s="393"/>
      <c r="E214" s="394"/>
      <c r="F214" s="394"/>
      <c r="G214" s="394"/>
      <c r="H214" s="569" t="s">
        <v>911</v>
      </c>
      <c r="I214" s="569"/>
    </row>
    <row r="215" spans="1:2" ht="12">
      <c r="A215" s="540" t="s">
        <v>993</v>
      </c>
      <c r="B215" s="540"/>
    </row>
    <row r="216" spans="1:2" ht="12">
      <c r="A216" s="540" t="s">
        <v>1047</v>
      </c>
      <c r="B216" s="540"/>
    </row>
  </sheetData>
  <sheetProtection/>
  <mergeCells count="205">
    <mergeCell ref="A189:A196"/>
    <mergeCell ref="B193:B195"/>
    <mergeCell ref="G57:H57"/>
    <mergeCell ref="G75:H75"/>
    <mergeCell ref="G88:H88"/>
    <mergeCell ref="A174:I174"/>
    <mergeCell ref="A140:A154"/>
    <mergeCell ref="B142:B143"/>
    <mergeCell ref="A177:A184"/>
    <mergeCell ref="B177:B178"/>
    <mergeCell ref="A216:B216"/>
    <mergeCell ref="A162:A173"/>
    <mergeCell ref="B167:B168"/>
    <mergeCell ref="B170:B171"/>
    <mergeCell ref="C170:C171"/>
    <mergeCell ref="A210:A213"/>
    <mergeCell ref="B210:B211"/>
    <mergeCell ref="C210:C211"/>
    <mergeCell ref="A175:A176"/>
    <mergeCell ref="B175:B176"/>
    <mergeCell ref="A215:B215"/>
    <mergeCell ref="A200:A206"/>
    <mergeCell ref="B200:B204"/>
    <mergeCell ref="A207:I207"/>
    <mergeCell ref="A208:A209"/>
    <mergeCell ref="G208:H208"/>
    <mergeCell ref="E208:F208"/>
    <mergeCell ref="B198:B199"/>
    <mergeCell ref="E187:F187"/>
    <mergeCell ref="C198:C199"/>
    <mergeCell ref="D198:D199"/>
    <mergeCell ref="E198:F198"/>
    <mergeCell ref="I198:I199"/>
    <mergeCell ref="G187:H187"/>
    <mergeCell ref="G198:H198"/>
    <mergeCell ref="B180:B182"/>
    <mergeCell ref="A186:I186"/>
    <mergeCell ref="A187:A188"/>
    <mergeCell ref="B208:B209"/>
    <mergeCell ref="C208:C209"/>
    <mergeCell ref="D208:D209"/>
    <mergeCell ref="I208:I209"/>
    <mergeCell ref="I187:I188"/>
    <mergeCell ref="A197:I197"/>
    <mergeCell ref="A198:A199"/>
    <mergeCell ref="I175:I176"/>
    <mergeCell ref="G175:H175"/>
    <mergeCell ref="I160:I161"/>
    <mergeCell ref="G160:H160"/>
    <mergeCell ref="B187:B188"/>
    <mergeCell ref="C187:C188"/>
    <mergeCell ref="D187:D188"/>
    <mergeCell ref="C175:C176"/>
    <mergeCell ref="D175:D176"/>
    <mergeCell ref="E175:F175"/>
    <mergeCell ref="B147:B152"/>
    <mergeCell ref="C148:C151"/>
    <mergeCell ref="B153:B154"/>
    <mergeCell ref="A155:A157"/>
    <mergeCell ref="A159:I159"/>
    <mergeCell ref="A160:A161"/>
    <mergeCell ref="B160:B161"/>
    <mergeCell ref="C160:C161"/>
    <mergeCell ref="D160:D161"/>
    <mergeCell ref="E160:F160"/>
    <mergeCell ref="A138:A139"/>
    <mergeCell ref="B138:B139"/>
    <mergeCell ref="C138:C139"/>
    <mergeCell ref="D138:D139"/>
    <mergeCell ref="E138:F138"/>
    <mergeCell ref="I138:I139"/>
    <mergeCell ref="G138:H138"/>
    <mergeCell ref="D122:D123"/>
    <mergeCell ref="E122:E123"/>
    <mergeCell ref="F122:F123"/>
    <mergeCell ref="I122:I123"/>
    <mergeCell ref="A136:I136"/>
    <mergeCell ref="A137:I137"/>
    <mergeCell ref="H122:H123"/>
    <mergeCell ref="G122:G123"/>
    <mergeCell ref="A118:A135"/>
    <mergeCell ref="B118:B119"/>
    <mergeCell ref="C118:C119"/>
    <mergeCell ref="B124:B127"/>
    <mergeCell ref="B129:B134"/>
    <mergeCell ref="B120:B121"/>
    <mergeCell ref="B122:B123"/>
    <mergeCell ref="C122:C123"/>
    <mergeCell ref="A116:A117"/>
    <mergeCell ref="B116:B117"/>
    <mergeCell ref="C116:C117"/>
    <mergeCell ref="D116:D117"/>
    <mergeCell ref="E116:F116"/>
    <mergeCell ref="I116:I117"/>
    <mergeCell ref="G116:H116"/>
    <mergeCell ref="I100:I101"/>
    <mergeCell ref="A102:A113"/>
    <mergeCell ref="B102:B104"/>
    <mergeCell ref="C102:C104"/>
    <mergeCell ref="A114:I114"/>
    <mergeCell ref="A115:I115"/>
    <mergeCell ref="G100:H100"/>
    <mergeCell ref="A90:A96"/>
    <mergeCell ref="B90:B94"/>
    <mergeCell ref="C90:C93"/>
    <mergeCell ref="A98:I98"/>
    <mergeCell ref="A99:I99"/>
    <mergeCell ref="A100:A101"/>
    <mergeCell ref="B100:B101"/>
    <mergeCell ref="C100:C101"/>
    <mergeCell ref="D100:D101"/>
    <mergeCell ref="E100:F100"/>
    <mergeCell ref="A77:A85"/>
    <mergeCell ref="B77:B79"/>
    <mergeCell ref="A86:I86"/>
    <mergeCell ref="A87:I87"/>
    <mergeCell ref="A88:A89"/>
    <mergeCell ref="B88:B89"/>
    <mergeCell ref="C88:C89"/>
    <mergeCell ref="D88:D89"/>
    <mergeCell ref="E88:F88"/>
    <mergeCell ref="I88:I89"/>
    <mergeCell ref="A73:I73"/>
    <mergeCell ref="A74:I74"/>
    <mergeCell ref="A75:A76"/>
    <mergeCell ref="B75:B76"/>
    <mergeCell ref="C75:C76"/>
    <mergeCell ref="D75:D76"/>
    <mergeCell ref="E75:F75"/>
    <mergeCell ref="I75:I76"/>
    <mergeCell ref="I57:I58"/>
    <mergeCell ref="A59:A71"/>
    <mergeCell ref="B59:B66"/>
    <mergeCell ref="C59:C60"/>
    <mergeCell ref="D59:D60"/>
    <mergeCell ref="E59:E60"/>
    <mergeCell ref="F59:F60"/>
    <mergeCell ref="I59:I60"/>
    <mergeCell ref="C61:C66"/>
    <mergeCell ref="B70:B71"/>
    <mergeCell ref="A40:A43"/>
    <mergeCell ref="B40:B43"/>
    <mergeCell ref="A44:A53"/>
    <mergeCell ref="A54:I54"/>
    <mergeCell ref="A55:I56"/>
    <mergeCell ref="A57:A58"/>
    <mergeCell ref="B57:B58"/>
    <mergeCell ref="C57:C58"/>
    <mergeCell ref="D57:D58"/>
    <mergeCell ref="E57:F57"/>
    <mergeCell ref="A32:A33"/>
    <mergeCell ref="A36:I36"/>
    <mergeCell ref="A37:I37"/>
    <mergeCell ref="A38:A39"/>
    <mergeCell ref="B38:B39"/>
    <mergeCell ref="C38:C39"/>
    <mergeCell ref="D38:D39"/>
    <mergeCell ref="E38:F38"/>
    <mergeCell ref="I38:I39"/>
    <mergeCell ref="G38:H38"/>
    <mergeCell ref="A21:A26"/>
    <mergeCell ref="B22:B23"/>
    <mergeCell ref="B24:B26"/>
    <mergeCell ref="A27:A31"/>
    <mergeCell ref="B27:B31"/>
    <mergeCell ref="C27:C29"/>
    <mergeCell ref="A9:A15"/>
    <mergeCell ref="B11:B12"/>
    <mergeCell ref="B13:B15"/>
    <mergeCell ref="A16:A19"/>
    <mergeCell ref="B19:B20"/>
    <mergeCell ref="B17:B18"/>
    <mergeCell ref="B7:B8"/>
    <mergeCell ref="C7:C8"/>
    <mergeCell ref="D7:D8"/>
    <mergeCell ref="E7:F7"/>
    <mergeCell ref="I7:I8"/>
    <mergeCell ref="J7:J8"/>
    <mergeCell ref="G7:H7"/>
    <mergeCell ref="A1:B3"/>
    <mergeCell ref="F1:I1"/>
    <mergeCell ref="F2:I2"/>
    <mergeCell ref="F3:I3"/>
    <mergeCell ref="A4:I4"/>
    <mergeCell ref="A5:I5"/>
    <mergeCell ref="J138:J139"/>
    <mergeCell ref="J160:J161"/>
    <mergeCell ref="J175:J176"/>
    <mergeCell ref="C1:E1"/>
    <mergeCell ref="C2:E2"/>
    <mergeCell ref="C3:E3"/>
    <mergeCell ref="G59:G60"/>
    <mergeCell ref="H59:H60"/>
    <mergeCell ref="A6:I6"/>
    <mergeCell ref="A7:A8"/>
    <mergeCell ref="J187:J188"/>
    <mergeCell ref="J198:J199"/>
    <mergeCell ref="J208:J209"/>
    <mergeCell ref="H214:I214"/>
    <mergeCell ref="J38:J39"/>
    <mergeCell ref="J57:J58"/>
    <mergeCell ref="J75:J76"/>
    <mergeCell ref="J88:J89"/>
    <mergeCell ref="J100:J101"/>
    <mergeCell ref="J116:J117"/>
  </mergeCells>
  <printOptions/>
  <pageMargins left="0.2" right="0.2" top="0.25" bottom="0.25" header="0.3" footer="0.3"/>
  <pageSetup horizontalDpi="600" verticalDpi="600" orientation="landscape" paperSize="121" scale="65" r:id="rId2"/>
  <headerFooter>
    <oddFooter>&amp;R&amp;P
</oddFooter>
  </headerFooter>
  <rowBreaks count="11" manualBreakCount="11">
    <brk id="35" max="255" man="1"/>
    <brk id="53" max="255" man="1"/>
    <brk id="72" max="255" man="1"/>
    <brk id="85" max="255" man="1"/>
    <brk id="97" max="255" man="1"/>
    <brk id="113" max="255" man="1"/>
    <brk id="135" max="255" man="1"/>
    <brk id="158" max="255" man="1"/>
    <brk id="185" max="255" man="1"/>
    <brk id="196" max="255" man="1"/>
    <brk id="206" max="255" man="1"/>
  </rowBreaks>
  <drawing r:id="rId1"/>
</worksheet>
</file>

<file path=xl/worksheets/sheet5.xml><?xml version="1.0" encoding="utf-8"?>
<worksheet xmlns="http://schemas.openxmlformats.org/spreadsheetml/2006/main" xmlns:r="http://schemas.openxmlformats.org/officeDocument/2006/relationships">
  <dimension ref="A1:CE215"/>
  <sheetViews>
    <sheetView tabSelected="1" zoomScale="80" zoomScaleNormal="80" zoomScalePageLayoutView="0" workbookViewId="0" topLeftCell="C41">
      <selection activeCell="H45" sqref="H45"/>
    </sheetView>
  </sheetViews>
  <sheetFormatPr defaultColWidth="11.421875" defaultRowHeight="15"/>
  <cols>
    <col min="1" max="1" width="26.57421875" style="8" customWidth="1"/>
    <col min="2" max="2" width="41.28125" style="8" customWidth="1"/>
    <col min="3" max="3" width="49.140625" style="11" customWidth="1"/>
    <col min="4" max="4" width="21.00390625" style="11" customWidth="1"/>
    <col min="5" max="5" width="8.28125" style="203" customWidth="1"/>
    <col min="6" max="6" width="10.28125" style="203" customWidth="1"/>
    <col min="7" max="7" width="12.140625" style="203" customWidth="1"/>
    <col min="8" max="8" width="34.140625" style="203" customWidth="1"/>
    <col min="9" max="9" width="25.00390625" style="11" customWidth="1"/>
    <col min="10" max="10" width="11.421875" style="8" customWidth="1"/>
    <col min="11" max="11" width="35.140625" style="8" customWidth="1"/>
    <col min="12" max="16384" width="11.421875" style="8" customWidth="1"/>
  </cols>
  <sheetData>
    <row r="1" spans="1:9" s="1" customFormat="1" ht="33" customHeight="1">
      <c r="A1" s="558"/>
      <c r="B1" s="558"/>
      <c r="C1" s="585" t="s">
        <v>979</v>
      </c>
      <c r="D1" s="586"/>
      <c r="E1" s="587"/>
      <c r="F1" s="559" t="s">
        <v>977</v>
      </c>
      <c r="G1" s="591"/>
      <c r="H1" s="591"/>
      <c r="I1" s="560"/>
    </row>
    <row r="2" spans="1:9" s="1" customFormat="1" ht="33" customHeight="1">
      <c r="A2" s="558"/>
      <c r="B2" s="558"/>
      <c r="C2" s="585" t="s">
        <v>980</v>
      </c>
      <c r="D2" s="586"/>
      <c r="E2" s="587"/>
      <c r="F2" s="559" t="s">
        <v>978</v>
      </c>
      <c r="G2" s="591"/>
      <c r="H2" s="591"/>
      <c r="I2" s="560"/>
    </row>
    <row r="3" spans="1:9" s="1" customFormat="1" ht="39" customHeight="1">
      <c r="A3" s="558"/>
      <c r="B3" s="558"/>
      <c r="C3" s="588" t="s">
        <v>1377</v>
      </c>
      <c r="D3" s="586"/>
      <c r="E3" s="587"/>
      <c r="F3" s="559" t="s">
        <v>984</v>
      </c>
      <c r="G3" s="591"/>
      <c r="H3" s="591"/>
      <c r="I3" s="560"/>
    </row>
    <row r="4" spans="1:9" ht="32.25" customHeight="1">
      <c r="A4" s="581" t="s">
        <v>1378</v>
      </c>
      <c r="B4" s="512"/>
      <c r="C4" s="512"/>
      <c r="D4" s="512"/>
      <c r="E4" s="512"/>
      <c r="F4" s="512"/>
      <c r="G4" s="512"/>
      <c r="H4" s="512"/>
      <c r="I4" s="512"/>
    </row>
    <row r="5" spans="1:9" ht="21" customHeight="1">
      <c r="A5" s="592" t="s">
        <v>954</v>
      </c>
      <c r="B5" s="592"/>
      <c r="C5" s="592"/>
      <c r="D5" s="592"/>
      <c r="E5" s="592"/>
      <c r="F5" s="592"/>
      <c r="G5" s="592"/>
      <c r="H5" s="592"/>
      <c r="I5" s="592"/>
    </row>
    <row r="6" spans="1:9" ht="30.75" customHeight="1">
      <c r="A6" s="582" t="s">
        <v>982</v>
      </c>
      <c r="B6" s="583"/>
      <c r="C6" s="583"/>
      <c r="D6" s="583"/>
      <c r="E6" s="583"/>
      <c r="F6" s="583"/>
      <c r="G6" s="583"/>
      <c r="H6" s="583"/>
      <c r="I6" s="583"/>
    </row>
    <row r="7" spans="1:9" s="205" customFormat="1" ht="30" customHeight="1">
      <c r="A7" s="545" t="s">
        <v>955</v>
      </c>
      <c r="B7" s="567" t="s">
        <v>992</v>
      </c>
      <c r="C7" s="567" t="s">
        <v>863</v>
      </c>
      <c r="D7" s="567" t="s">
        <v>876</v>
      </c>
      <c r="E7" s="576" t="s">
        <v>867</v>
      </c>
      <c r="F7" s="577"/>
      <c r="G7" s="567" t="s">
        <v>1169</v>
      </c>
      <c r="H7" s="567"/>
      <c r="I7" s="567" t="s">
        <v>485</v>
      </c>
    </row>
    <row r="8" spans="1:9" s="205" customFormat="1" ht="33.75">
      <c r="A8" s="545"/>
      <c r="B8" s="567"/>
      <c r="C8" s="567"/>
      <c r="D8" s="567"/>
      <c r="E8" s="206" t="s">
        <v>985</v>
      </c>
      <c r="F8" s="206" t="s">
        <v>986</v>
      </c>
      <c r="G8" s="206" t="s">
        <v>396</v>
      </c>
      <c r="H8" s="206" t="s">
        <v>391</v>
      </c>
      <c r="I8" s="567"/>
    </row>
    <row r="9" spans="1:9" s="413" customFormat="1" ht="44.25" customHeight="1">
      <c r="A9" s="499" t="s">
        <v>983</v>
      </c>
      <c r="B9" s="414" t="s">
        <v>7</v>
      </c>
      <c r="C9" s="4" t="s">
        <v>1304</v>
      </c>
      <c r="D9" s="4" t="s">
        <v>1306</v>
      </c>
      <c r="E9" s="204">
        <v>0</v>
      </c>
      <c r="F9" s="32">
        <v>374</v>
      </c>
      <c r="G9" s="160">
        <v>1.02</v>
      </c>
      <c r="H9" s="426" t="s">
        <v>1390</v>
      </c>
      <c r="I9" s="417" t="s">
        <v>1309</v>
      </c>
    </row>
    <row r="10" spans="1:9" s="413" customFormat="1" ht="47.25" customHeight="1">
      <c r="A10" s="500"/>
      <c r="B10" s="414" t="s">
        <v>10</v>
      </c>
      <c r="C10" s="4" t="s">
        <v>1305</v>
      </c>
      <c r="D10" s="4" t="s">
        <v>1307</v>
      </c>
      <c r="E10" s="204">
        <v>0</v>
      </c>
      <c r="F10" s="32">
        <v>306</v>
      </c>
      <c r="G10" s="160">
        <v>0.89</v>
      </c>
      <c r="H10" s="426" t="s">
        <v>1391</v>
      </c>
      <c r="I10" s="417" t="s">
        <v>1309</v>
      </c>
    </row>
    <row r="11" spans="1:9" s="411" customFormat="1" ht="103.5" customHeight="1">
      <c r="A11" s="496"/>
      <c r="B11" s="478" t="s">
        <v>869</v>
      </c>
      <c r="C11" s="246" t="s">
        <v>1316</v>
      </c>
      <c r="D11" s="414" t="s">
        <v>868</v>
      </c>
      <c r="E11" s="204">
        <v>1</v>
      </c>
      <c r="F11" s="204">
        <v>1</v>
      </c>
      <c r="G11" s="204">
        <v>1</v>
      </c>
      <c r="H11" s="417" t="s">
        <v>1314</v>
      </c>
      <c r="I11" s="417" t="s">
        <v>860</v>
      </c>
    </row>
    <row r="12" spans="1:9" s="411" customFormat="1" ht="36.75" customHeight="1">
      <c r="A12" s="496"/>
      <c r="B12" s="475"/>
      <c r="C12" s="4" t="s">
        <v>1006</v>
      </c>
      <c r="D12" s="4" t="s">
        <v>870</v>
      </c>
      <c r="E12" s="410">
        <v>1</v>
      </c>
      <c r="F12" s="410">
        <v>1</v>
      </c>
      <c r="G12" s="410">
        <v>1</v>
      </c>
      <c r="H12" s="417" t="s">
        <v>1248</v>
      </c>
      <c r="I12" s="417" t="s">
        <v>1031</v>
      </c>
    </row>
    <row r="13" spans="1:9" s="411" customFormat="1" ht="211.5" customHeight="1">
      <c r="A13" s="496"/>
      <c r="B13" s="455" t="s">
        <v>352</v>
      </c>
      <c r="C13" s="4" t="s">
        <v>1308</v>
      </c>
      <c r="D13" s="4" t="s">
        <v>871</v>
      </c>
      <c r="E13" s="204">
        <v>0</v>
      </c>
      <c r="F13" s="447">
        <v>30</v>
      </c>
      <c r="G13" s="160">
        <f>(13+16+8)/30</f>
        <v>1.2333333333333334</v>
      </c>
      <c r="H13" s="444" t="s">
        <v>1461</v>
      </c>
      <c r="I13" s="417" t="s">
        <v>860</v>
      </c>
    </row>
    <row r="14" spans="1:9" s="411" customFormat="1" ht="87" customHeight="1">
      <c r="A14" s="551"/>
      <c r="B14" s="551"/>
      <c r="C14" s="4" t="s">
        <v>1081</v>
      </c>
      <c r="D14" s="430" t="s">
        <v>1078</v>
      </c>
      <c r="E14" s="204">
        <v>0</v>
      </c>
      <c r="F14" s="27">
        <v>0.8</v>
      </c>
      <c r="G14" s="27">
        <f>(88+21)/(108+193)</f>
        <v>0.36212624584717606</v>
      </c>
      <c r="H14" s="430" t="s">
        <v>1253</v>
      </c>
      <c r="I14" s="428" t="s">
        <v>708</v>
      </c>
    </row>
    <row r="15" spans="1:9" s="411" customFormat="1" ht="75" customHeight="1">
      <c r="A15" s="544"/>
      <c r="B15" s="544"/>
      <c r="C15" s="4" t="s">
        <v>1080</v>
      </c>
      <c r="D15" s="426" t="s">
        <v>1087</v>
      </c>
      <c r="E15" s="204">
        <v>0</v>
      </c>
      <c r="F15" s="27">
        <v>0.7</v>
      </c>
      <c r="G15" s="27">
        <f>(92+147)/(108+193)</f>
        <v>0.7940199335548173</v>
      </c>
      <c r="H15" s="417" t="s">
        <v>1360</v>
      </c>
      <c r="I15" s="407" t="s">
        <v>1310</v>
      </c>
    </row>
    <row r="16" spans="1:9" s="7" customFormat="1" ht="101.25" customHeight="1">
      <c r="A16" s="499" t="s">
        <v>972</v>
      </c>
      <c r="B16" s="414" t="s">
        <v>35</v>
      </c>
      <c r="C16" s="414" t="s">
        <v>1086</v>
      </c>
      <c r="D16" s="414" t="s">
        <v>1085</v>
      </c>
      <c r="E16" s="415">
        <v>638</v>
      </c>
      <c r="F16" s="415">
        <f>306+422</f>
        <v>728</v>
      </c>
      <c r="G16" s="326">
        <v>1.12</v>
      </c>
      <c r="H16" s="430" t="s">
        <v>1392</v>
      </c>
      <c r="I16" s="417" t="s">
        <v>860</v>
      </c>
    </row>
    <row r="17" spans="1:9" ht="51.75" customHeight="1">
      <c r="A17" s="496"/>
      <c r="B17" s="593" t="s">
        <v>869</v>
      </c>
      <c r="C17" s="246" t="s">
        <v>1316</v>
      </c>
      <c r="D17" s="414" t="s">
        <v>1030</v>
      </c>
      <c r="E17" s="415">
        <v>1</v>
      </c>
      <c r="F17" s="415">
        <v>1</v>
      </c>
      <c r="G17" s="420">
        <v>1</v>
      </c>
      <c r="H17" s="4" t="s">
        <v>1396</v>
      </c>
      <c r="I17" s="417" t="s">
        <v>860</v>
      </c>
    </row>
    <row r="18" spans="1:9" ht="61.5" customHeight="1">
      <c r="A18" s="496"/>
      <c r="B18" s="594"/>
      <c r="C18" s="4" t="s">
        <v>1006</v>
      </c>
      <c r="D18" s="4" t="s">
        <v>870</v>
      </c>
      <c r="E18" s="410">
        <v>1</v>
      </c>
      <c r="F18" s="410">
        <v>1</v>
      </c>
      <c r="G18" s="420">
        <v>1</v>
      </c>
      <c r="H18" s="4" t="s">
        <v>1397</v>
      </c>
      <c r="I18" s="417" t="s">
        <v>1031</v>
      </c>
    </row>
    <row r="19" spans="1:9" ht="36.75" customHeight="1">
      <c r="A19" s="496"/>
      <c r="B19" s="495" t="s">
        <v>352</v>
      </c>
      <c r="C19" s="4" t="s">
        <v>988</v>
      </c>
      <c r="D19" s="4" t="s">
        <v>875</v>
      </c>
      <c r="E19" s="443">
        <v>0</v>
      </c>
      <c r="F19" s="443">
        <v>50</v>
      </c>
      <c r="G19" s="340">
        <f>(25+32)/50</f>
        <v>1.14</v>
      </c>
      <c r="H19" s="4" t="s">
        <v>1471</v>
      </c>
      <c r="I19" s="417" t="s">
        <v>793</v>
      </c>
    </row>
    <row r="20" spans="1:9" ht="60.75" customHeight="1">
      <c r="A20" s="421"/>
      <c r="B20" s="544"/>
      <c r="C20" s="4" t="s">
        <v>1080</v>
      </c>
      <c r="D20" s="4" t="s">
        <v>1088</v>
      </c>
      <c r="E20" s="415">
        <v>0</v>
      </c>
      <c r="F20" s="63">
        <v>0.7</v>
      </c>
      <c r="G20" s="19">
        <v>0.57</v>
      </c>
      <c r="H20" s="4" t="s">
        <v>1398</v>
      </c>
      <c r="I20" s="407" t="s">
        <v>1089</v>
      </c>
    </row>
    <row r="21" spans="1:9" ht="119.25" customHeight="1">
      <c r="A21" s="499" t="s">
        <v>973</v>
      </c>
      <c r="B21" s="414" t="s">
        <v>1090</v>
      </c>
      <c r="C21" s="414" t="s">
        <v>1091</v>
      </c>
      <c r="D21" s="417" t="s">
        <v>1312</v>
      </c>
      <c r="E21" s="420">
        <v>940</v>
      </c>
      <c r="F21" s="420">
        <f>641+724</f>
        <v>1365</v>
      </c>
      <c r="G21" s="160">
        <f>F21/1200</f>
        <v>1.1375</v>
      </c>
      <c r="H21" s="430" t="s">
        <v>1393</v>
      </c>
      <c r="I21" s="417" t="s">
        <v>860</v>
      </c>
    </row>
    <row r="22" spans="1:9" ht="58.5" customHeight="1">
      <c r="A22" s="546"/>
      <c r="B22" s="478" t="s">
        <v>869</v>
      </c>
      <c r="C22" s="246" t="s">
        <v>1316</v>
      </c>
      <c r="D22" s="414" t="s">
        <v>906</v>
      </c>
      <c r="E22" s="410">
        <v>1</v>
      </c>
      <c r="F22" s="410">
        <v>1</v>
      </c>
      <c r="G22" s="410">
        <v>1</v>
      </c>
      <c r="H22" s="417" t="s">
        <v>1362</v>
      </c>
      <c r="I22" s="417" t="s">
        <v>793</v>
      </c>
    </row>
    <row r="23" spans="1:9" ht="27.75" customHeight="1">
      <c r="A23" s="546"/>
      <c r="B23" s="475"/>
      <c r="C23" s="4" t="s">
        <v>1006</v>
      </c>
      <c r="D23" s="4" t="s">
        <v>870</v>
      </c>
      <c r="E23" s="410">
        <v>1</v>
      </c>
      <c r="F23" s="410">
        <v>1</v>
      </c>
      <c r="G23" s="410">
        <v>1</v>
      </c>
      <c r="H23" s="417" t="s">
        <v>1248</v>
      </c>
      <c r="I23" s="417" t="s">
        <v>793</v>
      </c>
    </row>
    <row r="24" spans="1:9" ht="60">
      <c r="A24" s="546"/>
      <c r="B24" s="455" t="s">
        <v>352</v>
      </c>
      <c r="C24" s="4" t="s">
        <v>988</v>
      </c>
      <c r="D24" s="4" t="s">
        <v>871</v>
      </c>
      <c r="E24" s="441">
        <v>0</v>
      </c>
      <c r="F24" s="441">
        <v>30</v>
      </c>
      <c r="G24" s="362">
        <f>(18+27)/30</f>
        <v>1.5</v>
      </c>
      <c r="H24" s="444" t="s">
        <v>1462</v>
      </c>
      <c r="I24" s="444" t="s">
        <v>793</v>
      </c>
    </row>
    <row r="25" spans="1:9" ht="69.75" customHeight="1">
      <c r="A25" s="546"/>
      <c r="B25" s="546"/>
      <c r="C25" s="4" t="s">
        <v>907</v>
      </c>
      <c r="D25" s="417" t="s">
        <v>920</v>
      </c>
      <c r="E25" s="82">
        <v>0.7</v>
      </c>
      <c r="F25" s="82">
        <v>1</v>
      </c>
      <c r="G25" s="82">
        <v>1</v>
      </c>
      <c r="H25" s="417" t="s">
        <v>1250</v>
      </c>
      <c r="I25" s="407" t="s">
        <v>708</v>
      </c>
    </row>
    <row r="26" spans="1:9" ht="69.75" customHeight="1">
      <c r="A26" s="544"/>
      <c r="B26" s="544"/>
      <c r="C26" s="4" t="s">
        <v>1080</v>
      </c>
      <c r="D26" s="417" t="s">
        <v>1079</v>
      </c>
      <c r="E26" s="82">
        <v>0</v>
      </c>
      <c r="F26" s="82">
        <v>0.6</v>
      </c>
      <c r="G26" s="19">
        <v>0.525</v>
      </c>
      <c r="H26" s="4" t="s">
        <v>1399</v>
      </c>
      <c r="I26" s="407" t="s">
        <v>708</v>
      </c>
    </row>
    <row r="27" spans="1:9" ht="229.5" customHeight="1">
      <c r="A27" s="495" t="s">
        <v>1093</v>
      </c>
      <c r="B27" s="495" t="s">
        <v>905</v>
      </c>
      <c r="C27" s="455" t="s">
        <v>989</v>
      </c>
      <c r="D27" s="4" t="s">
        <v>1317</v>
      </c>
      <c r="E27" s="204">
        <v>0</v>
      </c>
      <c r="F27" s="4" t="s">
        <v>915</v>
      </c>
      <c r="G27" s="410">
        <v>116</v>
      </c>
      <c r="H27" s="440" t="s">
        <v>1472</v>
      </c>
      <c r="I27" s="417" t="s">
        <v>1245</v>
      </c>
    </row>
    <row r="28" spans="1:9" ht="178.5" customHeight="1">
      <c r="A28" s="496"/>
      <c r="B28" s="496"/>
      <c r="C28" s="456"/>
      <c r="D28" s="4" t="s">
        <v>1095</v>
      </c>
      <c r="E28" s="204">
        <v>0</v>
      </c>
      <c r="F28" s="4" t="s">
        <v>915</v>
      </c>
      <c r="G28" s="410">
        <v>346</v>
      </c>
      <c r="H28" s="444" t="s">
        <v>1473</v>
      </c>
      <c r="I28" s="417" t="s">
        <v>1032</v>
      </c>
    </row>
    <row r="29" spans="1:9" ht="168.75" customHeight="1">
      <c r="A29" s="496"/>
      <c r="B29" s="496"/>
      <c r="C29" s="549"/>
      <c r="D29" s="4" t="s">
        <v>1319</v>
      </c>
      <c r="E29" s="204">
        <v>270</v>
      </c>
      <c r="F29" s="431">
        <v>496</v>
      </c>
      <c r="G29" s="410">
        <v>585</v>
      </c>
      <c r="H29" s="417" t="s">
        <v>1365</v>
      </c>
      <c r="I29" s="417" t="s">
        <v>1032</v>
      </c>
    </row>
    <row r="30" spans="1:9" ht="172.5" customHeight="1">
      <c r="A30" s="546"/>
      <c r="B30" s="546"/>
      <c r="C30" s="414" t="s">
        <v>1097</v>
      </c>
      <c r="D30" s="414" t="s">
        <v>1048</v>
      </c>
      <c r="E30" s="420">
        <v>0</v>
      </c>
      <c r="F30" s="4" t="s">
        <v>1033</v>
      </c>
      <c r="G30" s="437">
        <v>2136673101</v>
      </c>
      <c r="H30" s="4" t="s">
        <v>1394</v>
      </c>
      <c r="I30" s="417" t="s">
        <v>953</v>
      </c>
    </row>
    <row r="31" spans="1:9" ht="58.5" customHeight="1">
      <c r="A31" s="498"/>
      <c r="B31" s="498"/>
      <c r="C31" s="414" t="s">
        <v>990</v>
      </c>
      <c r="D31" s="414" t="s">
        <v>881</v>
      </c>
      <c r="E31" s="410">
        <v>0</v>
      </c>
      <c r="F31" s="410">
        <v>1</v>
      </c>
      <c r="G31" s="410">
        <v>3</v>
      </c>
      <c r="H31" s="4" t="s">
        <v>1395</v>
      </c>
      <c r="I31" s="417" t="s">
        <v>793</v>
      </c>
    </row>
    <row r="32" spans="1:9" ht="80.25" customHeight="1">
      <c r="A32" s="455" t="s">
        <v>1034</v>
      </c>
      <c r="B32" s="414" t="s">
        <v>61</v>
      </c>
      <c r="C32" s="414" t="s">
        <v>62</v>
      </c>
      <c r="D32" s="414" t="s">
        <v>874</v>
      </c>
      <c r="E32" s="415">
        <v>0</v>
      </c>
      <c r="F32" s="247">
        <v>905</v>
      </c>
      <c r="G32" s="247">
        <v>900</v>
      </c>
      <c r="H32" s="429" t="s">
        <v>1400</v>
      </c>
      <c r="I32" s="427" t="s">
        <v>1049</v>
      </c>
    </row>
    <row r="33" spans="1:9" ht="180" customHeight="1">
      <c r="A33" s="456"/>
      <c r="B33" s="245" t="s">
        <v>64</v>
      </c>
      <c r="C33" s="245" t="s">
        <v>991</v>
      </c>
      <c r="D33" s="245" t="s">
        <v>65</v>
      </c>
      <c r="E33" s="247">
        <v>0</v>
      </c>
      <c r="F33" s="247">
        <v>475</v>
      </c>
      <c r="G33" s="247">
        <v>500</v>
      </c>
      <c r="H33" s="429" t="s">
        <v>1401</v>
      </c>
      <c r="I33" s="429" t="s">
        <v>1376</v>
      </c>
    </row>
    <row r="34" spans="1:9" ht="63" customHeight="1">
      <c r="A34" s="409"/>
      <c r="B34" s="414" t="s">
        <v>1110</v>
      </c>
      <c r="C34" s="4" t="s">
        <v>1144</v>
      </c>
      <c r="D34" s="4" t="s">
        <v>1112</v>
      </c>
      <c r="E34" s="23">
        <v>0</v>
      </c>
      <c r="F34" s="27">
        <v>1</v>
      </c>
      <c r="G34" s="27">
        <v>1</v>
      </c>
      <c r="H34" s="328" t="s">
        <v>1225</v>
      </c>
      <c r="I34" s="417" t="s">
        <v>793</v>
      </c>
    </row>
    <row r="35" spans="1:9" ht="113.25" customHeight="1">
      <c r="A35" s="407" t="s">
        <v>1036</v>
      </c>
      <c r="B35" s="414" t="s">
        <v>1050</v>
      </c>
      <c r="C35" s="414" t="s">
        <v>1072</v>
      </c>
      <c r="D35" s="414" t="s">
        <v>1037</v>
      </c>
      <c r="E35" s="415">
        <v>0</v>
      </c>
      <c r="F35" s="63">
        <v>1</v>
      </c>
      <c r="G35" s="63">
        <v>0</v>
      </c>
      <c r="H35" s="328" t="s">
        <v>1402</v>
      </c>
      <c r="I35" s="412" t="s">
        <v>1075</v>
      </c>
    </row>
    <row r="36" spans="1:9" s="24" customFormat="1" ht="21.75" customHeight="1">
      <c r="A36" s="595" t="s">
        <v>1254</v>
      </c>
      <c r="B36" s="596"/>
      <c r="C36" s="596"/>
      <c r="D36" s="596"/>
      <c r="E36" s="596"/>
      <c r="F36" s="596"/>
      <c r="G36" s="596"/>
      <c r="H36" s="596"/>
      <c r="I36" s="597"/>
    </row>
    <row r="37" spans="1:9" s="24" customFormat="1" ht="33" customHeight="1">
      <c r="A37" s="578" t="s">
        <v>1002</v>
      </c>
      <c r="B37" s="579"/>
      <c r="C37" s="579"/>
      <c r="D37" s="579"/>
      <c r="E37" s="579"/>
      <c r="F37" s="579"/>
      <c r="G37" s="579"/>
      <c r="H37" s="579"/>
      <c r="I37" s="580"/>
    </row>
    <row r="38" spans="1:9" s="205" customFormat="1" ht="30" customHeight="1">
      <c r="A38" s="545" t="s">
        <v>955</v>
      </c>
      <c r="B38" s="567" t="s">
        <v>992</v>
      </c>
      <c r="C38" s="567" t="s">
        <v>863</v>
      </c>
      <c r="D38" s="567" t="s">
        <v>876</v>
      </c>
      <c r="E38" s="576" t="s">
        <v>867</v>
      </c>
      <c r="F38" s="577"/>
      <c r="G38" s="567" t="s">
        <v>1169</v>
      </c>
      <c r="H38" s="567"/>
      <c r="I38" s="567" t="s">
        <v>485</v>
      </c>
    </row>
    <row r="39" spans="1:9" s="205" customFormat="1" ht="33.75">
      <c r="A39" s="545"/>
      <c r="B39" s="567"/>
      <c r="C39" s="567"/>
      <c r="D39" s="567"/>
      <c r="E39" s="206" t="s">
        <v>985</v>
      </c>
      <c r="F39" s="206" t="s">
        <v>986</v>
      </c>
      <c r="G39" s="206" t="s">
        <v>396</v>
      </c>
      <c r="H39" s="206" t="s">
        <v>391</v>
      </c>
      <c r="I39" s="567"/>
    </row>
    <row r="40" spans="1:9" s="195" customFormat="1" ht="105" customHeight="1">
      <c r="A40" s="455" t="s">
        <v>1003</v>
      </c>
      <c r="B40" s="455" t="s">
        <v>1004</v>
      </c>
      <c r="C40" s="428" t="s">
        <v>1403</v>
      </c>
      <c r="D40" s="407" t="s">
        <v>946</v>
      </c>
      <c r="E40" s="244">
        <v>0</v>
      </c>
      <c r="F40" s="19">
        <v>1</v>
      </c>
      <c r="G40" s="601">
        <v>0.9302</v>
      </c>
      <c r="H40" s="449" t="s">
        <v>1496</v>
      </c>
      <c r="I40" s="417" t="s">
        <v>213</v>
      </c>
    </row>
    <row r="41" spans="1:9" s="195" customFormat="1" ht="103.5" customHeight="1">
      <c r="A41" s="456"/>
      <c r="B41" s="456"/>
      <c r="C41" s="428" t="s">
        <v>1404</v>
      </c>
      <c r="D41" s="407" t="s">
        <v>212</v>
      </c>
      <c r="E41" s="244">
        <v>0</v>
      </c>
      <c r="F41" s="19">
        <v>1</v>
      </c>
      <c r="G41" s="601">
        <v>0.9488</v>
      </c>
      <c r="H41" s="449" t="s">
        <v>1497</v>
      </c>
      <c r="I41" s="417" t="s">
        <v>213</v>
      </c>
    </row>
    <row r="42" spans="1:9" s="195" customFormat="1" ht="80.25" customHeight="1">
      <c r="A42" s="456"/>
      <c r="B42" s="456"/>
      <c r="C42" s="4" t="s">
        <v>1405</v>
      </c>
      <c r="D42" s="4" t="s">
        <v>212</v>
      </c>
      <c r="E42" s="244">
        <v>0</v>
      </c>
      <c r="F42" s="19">
        <v>1</v>
      </c>
      <c r="G42" s="602">
        <v>0.9734</v>
      </c>
      <c r="H42" s="449" t="s">
        <v>1498</v>
      </c>
      <c r="I42" s="417" t="s">
        <v>213</v>
      </c>
    </row>
    <row r="43" spans="1:9" s="195" customFormat="1" ht="85.5" customHeight="1">
      <c r="A43" s="549"/>
      <c r="B43" s="549"/>
      <c r="C43" s="4" t="s">
        <v>1406</v>
      </c>
      <c r="D43" s="414" t="s">
        <v>212</v>
      </c>
      <c r="E43" s="244">
        <v>0</v>
      </c>
      <c r="F43" s="19">
        <v>1</v>
      </c>
      <c r="G43" s="603">
        <v>0.9333</v>
      </c>
      <c r="H43" s="449" t="s">
        <v>1499</v>
      </c>
      <c r="I43" s="417" t="s">
        <v>213</v>
      </c>
    </row>
    <row r="44" spans="1:9" s="195" customFormat="1" ht="78.75" customHeight="1">
      <c r="A44" s="455" t="s">
        <v>1008</v>
      </c>
      <c r="B44" s="4" t="s">
        <v>998</v>
      </c>
      <c r="C44" s="4" t="s">
        <v>1411</v>
      </c>
      <c r="D44" s="442" t="s">
        <v>212</v>
      </c>
      <c r="E44" s="244">
        <v>0</v>
      </c>
      <c r="F44" s="19">
        <v>1</v>
      </c>
      <c r="G44" s="603">
        <v>0.7091</v>
      </c>
      <c r="H44" s="449" t="s">
        <v>1500</v>
      </c>
      <c r="I44" s="444" t="s">
        <v>213</v>
      </c>
    </row>
    <row r="45" spans="1:9" s="195" customFormat="1" ht="83.25" customHeight="1">
      <c r="A45" s="546"/>
      <c r="B45" s="407" t="s">
        <v>999</v>
      </c>
      <c r="C45" s="4" t="s">
        <v>1412</v>
      </c>
      <c r="D45" s="442" t="s">
        <v>222</v>
      </c>
      <c r="E45" s="244">
        <v>0</v>
      </c>
      <c r="F45" s="82">
        <v>1</v>
      </c>
      <c r="G45" s="604">
        <v>1.0337</v>
      </c>
      <c r="H45" s="449" t="s">
        <v>1501</v>
      </c>
      <c r="I45" s="444" t="s">
        <v>223</v>
      </c>
    </row>
    <row r="46" spans="1:9" s="197" customFormat="1" ht="54.75" customHeight="1">
      <c r="A46" s="546"/>
      <c r="B46" s="407" t="s">
        <v>346</v>
      </c>
      <c r="C46" s="440" t="s">
        <v>947</v>
      </c>
      <c r="D46" s="4" t="s">
        <v>348</v>
      </c>
      <c r="E46" s="244">
        <v>0</v>
      </c>
      <c r="F46" s="82">
        <v>0</v>
      </c>
      <c r="G46" s="82">
        <v>0</v>
      </c>
      <c r="H46" s="440" t="s">
        <v>1256</v>
      </c>
      <c r="I46" s="440" t="s">
        <v>223</v>
      </c>
    </row>
    <row r="47" spans="1:9" s="195" customFormat="1" ht="37.5" customHeight="1">
      <c r="A47" s="546"/>
      <c r="B47" s="408" t="s">
        <v>1000</v>
      </c>
      <c r="C47" s="440" t="s">
        <v>1001</v>
      </c>
      <c r="D47" s="440" t="s">
        <v>412</v>
      </c>
      <c r="E47" s="244">
        <v>0</v>
      </c>
      <c r="F47" s="447">
        <v>1</v>
      </c>
      <c r="G47" s="62">
        <v>1</v>
      </c>
      <c r="H47" s="440" t="s">
        <v>1266</v>
      </c>
      <c r="I47" s="444" t="s">
        <v>411</v>
      </c>
    </row>
    <row r="48" spans="1:9" s="195" customFormat="1" ht="123" customHeight="1">
      <c r="A48" s="546"/>
      <c r="B48" s="4" t="s">
        <v>1025</v>
      </c>
      <c r="C48" s="440" t="s">
        <v>225</v>
      </c>
      <c r="D48" s="440" t="s">
        <v>1442</v>
      </c>
      <c r="E48" s="244">
        <v>0</v>
      </c>
      <c r="F48" s="82">
        <v>1</v>
      </c>
      <c r="G48" s="340">
        <v>1</v>
      </c>
      <c r="H48" s="440" t="s">
        <v>1413</v>
      </c>
      <c r="I48" s="444" t="s">
        <v>227</v>
      </c>
    </row>
    <row r="49" spans="1:9" ht="64.5" customHeight="1">
      <c r="A49" s="546"/>
      <c r="B49" s="417" t="s">
        <v>228</v>
      </c>
      <c r="C49" s="414" t="s">
        <v>1147</v>
      </c>
      <c r="D49" s="414" t="s">
        <v>1148</v>
      </c>
      <c r="E49" s="244">
        <v>0</v>
      </c>
      <c r="F49" s="82">
        <v>1</v>
      </c>
      <c r="G49" s="340">
        <v>1</v>
      </c>
      <c r="H49" s="432" t="s">
        <v>1414</v>
      </c>
      <c r="I49" s="417" t="s">
        <v>230</v>
      </c>
    </row>
    <row r="50" spans="1:9" ht="77.25" customHeight="1">
      <c r="A50" s="546"/>
      <c r="B50" s="417" t="s">
        <v>231</v>
      </c>
      <c r="C50" s="414" t="s">
        <v>1026</v>
      </c>
      <c r="D50" s="414" t="s">
        <v>1150</v>
      </c>
      <c r="E50" s="204">
        <v>0</v>
      </c>
      <c r="F50" s="82">
        <v>1</v>
      </c>
      <c r="G50" s="82">
        <v>1</v>
      </c>
      <c r="H50" s="440" t="s">
        <v>1474</v>
      </c>
      <c r="I50" s="417" t="s">
        <v>234</v>
      </c>
    </row>
    <row r="51" spans="1:9" ht="51.75" customHeight="1">
      <c r="A51" s="546"/>
      <c r="B51" s="417" t="s">
        <v>66</v>
      </c>
      <c r="C51" s="414" t="s">
        <v>67</v>
      </c>
      <c r="D51" s="414" t="s">
        <v>68</v>
      </c>
      <c r="E51" s="27">
        <v>0.7</v>
      </c>
      <c r="F51" s="19">
        <v>0.7</v>
      </c>
      <c r="G51" s="19">
        <v>0.98</v>
      </c>
      <c r="H51" s="449" t="s">
        <v>1494</v>
      </c>
      <c r="I51" s="417" t="s">
        <v>69</v>
      </c>
    </row>
    <row r="52" spans="1:9" ht="68.25" customHeight="1">
      <c r="A52" s="546"/>
      <c r="B52" s="417" t="s">
        <v>1051</v>
      </c>
      <c r="C52" s="414" t="s">
        <v>1029</v>
      </c>
      <c r="D52" s="414" t="s">
        <v>1151</v>
      </c>
      <c r="E52" s="27">
        <v>0</v>
      </c>
      <c r="F52" s="19">
        <v>1</v>
      </c>
      <c r="G52" s="19">
        <v>0.9</v>
      </c>
      <c r="H52" s="449" t="s">
        <v>1475</v>
      </c>
      <c r="I52" s="417" t="s">
        <v>69</v>
      </c>
    </row>
    <row r="53" spans="1:9" ht="74.25" customHeight="1">
      <c r="A53" s="498"/>
      <c r="B53" s="414" t="s">
        <v>1110</v>
      </c>
      <c r="C53" s="4" t="s">
        <v>1144</v>
      </c>
      <c r="D53" s="4" t="s">
        <v>1323</v>
      </c>
      <c r="E53" s="23">
        <v>0</v>
      </c>
      <c r="F53" s="450">
        <v>1</v>
      </c>
      <c r="G53" s="450">
        <v>1</v>
      </c>
      <c r="H53" s="605" t="s">
        <v>1225</v>
      </c>
      <c r="I53" s="417" t="s">
        <v>793</v>
      </c>
    </row>
    <row r="54" spans="1:9" ht="23.25" customHeight="1">
      <c r="A54" s="525" t="s">
        <v>1257</v>
      </c>
      <c r="B54" s="525"/>
      <c r="C54" s="525"/>
      <c r="D54" s="525"/>
      <c r="E54" s="525"/>
      <c r="F54" s="525"/>
      <c r="G54" s="525"/>
      <c r="H54" s="525"/>
      <c r="I54" s="525"/>
    </row>
    <row r="55" spans="1:83" ht="18.75" customHeight="1">
      <c r="A55" s="454" t="s">
        <v>958</v>
      </c>
      <c r="B55" s="454"/>
      <c r="C55" s="454"/>
      <c r="D55" s="454"/>
      <c r="E55" s="454"/>
      <c r="F55" s="454"/>
      <c r="G55" s="454"/>
      <c r="H55" s="454"/>
      <c r="I55" s="45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row>
    <row r="56" spans="1:9" ht="26.25" customHeight="1">
      <c r="A56" s="454"/>
      <c r="B56" s="454"/>
      <c r="C56" s="454"/>
      <c r="D56" s="454"/>
      <c r="E56" s="454"/>
      <c r="F56" s="454"/>
      <c r="G56" s="454"/>
      <c r="H56" s="454"/>
      <c r="I56" s="454"/>
    </row>
    <row r="57" spans="1:9" s="205" customFormat="1" ht="30" customHeight="1">
      <c r="A57" s="545" t="s">
        <v>955</v>
      </c>
      <c r="B57" s="567" t="s">
        <v>992</v>
      </c>
      <c r="C57" s="567" t="s">
        <v>863</v>
      </c>
      <c r="D57" s="567" t="s">
        <v>876</v>
      </c>
      <c r="E57" s="576" t="s">
        <v>867</v>
      </c>
      <c r="F57" s="577"/>
      <c r="G57" s="567" t="s">
        <v>1169</v>
      </c>
      <c r="H57" s="567"/>
      <c r="I57" s="567" t="s">
        <v>485</v>
      </c>
    </row>
    <row r="58" spans="1:9" s="205" customFormat="1" ht="33.75">
      <c r="A58" s="545"/>
      <c r="B58" s="567"/>
      <c r="C58" s="567"/>
      <c r="D58" s="567"/>
      <c r="E58" s="206" t="s">
        <v>985</v>
      </c>
      <c r="F58" s="206" t="s">
        <v>986</v>
      </c>
      <c r="G58" s="206" t="s">
        <v>396</v>
      </c>
      <c r="H58" s="206" t="s">
        <v>391</v>
      </c>
      <c r="I58" s="567"/>
    </row>
    <row r="59" spans="1:83" ht="21.75" customHeight="1">
      <c r="A59" s="455" t="s">
        <v>1008</v>
      </c>
      <c r="B59" s="499" t="s">
        <v>866</v>
      </c>
      <c r="C59" s="499" t="s">
        <v>1258</v>
      </c>
      <c r="D59" s="499" t="s">
        <v>1101</v>
      </c>
      <c r="E59" s="556">
        <v>567</v>
      </c>
      <c r="F59" s="556" t="s">
        <v>915</v>
      </c>
      <c r="G59" s="589" t="s">
        <v>1415</v>
      </c>
      <c r="H59" s="499" t="s">
        <v>1476</v>
      </c>
      <c r="I59" s="499" t="s">
        <v>553</v>
      </c>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row>
    <row r="60" spans="1:83" ht="68.25" customHeight="1">
      <c r="A60" s="456"/>
      <c r="B60" s="500"/>
      <c r="C60" s="500"/>
      <c r="D60" s="555"/>
      <c r="E60" s="557"/>
      <c r="F60" s="557"/>
      <c r="G60" s="590"/>
      <c r="H60" s="555"/>
      <c r="I60" s="555"/>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row>
    <row r="61" spans="1:83" ht="71.25" customHeight="1">
      <c r="A61" s="456"/>
      <c r="B61" s="546"/>
      <c r="C61" s="499" t="s">
        <v>1108</v>
      </c>
      <c r="D61" s="423" t="s">
        <v>1100</v>
      </c>
      <c r="E61" s="424">
        <v>0</v>
      </c>
      <c r="F61" s="63">
        <v>1</v>
      </c>
      <c r="G61" s="436" t="s">
        <v>276</v>
      </c>
      <c r="H61" s="4" t="s">
        <v>1477</v>
      </c>
      <c r="I61" s="423" t="s">
        <v>553</v>
      </c>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row>
    <row r="62" spans="1:83" ht="72" customHeight="1">
      <c r="A62" s="456"/>
      <c r="B62" s="546"/>
      <c r="C62" s="546"/>
      <c r="D62" s="423" t="s">
        <v>1120</v>
      </c>
      <c r="E62" s="424">
        <v>0</v>
      </c>
      <c r="F62" s="63">
        <v>1</v>
      </c>
      <c r="G62" s="436" t="s">
        <v>276</v>
      </c>
      <c r="H62" s="4" t="s">
        <v>1478</v>
      </c>
      <c r="I62" s="423" t="s">
        <v>1103</v>
      </c>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row>
    <row r="63" spans="1:83" ht="49.5" customHeight="1">
      <c r="A63" s="456"/>
      <c r="B63" s="546"/>
      <c r="C63" s="546"/>
      <c r="D63" s="423" t="s">
        <v>1121</v>
      </c>
      <c r="E63" s="424">
        <v>0</v>
      </c>
      <c r="F63" s="63">
        <v>1</v>
      </c>
      <c r="G63" s="436" t="s">
        <v>276</v>
      </c>
      <c r="H63" s="4" t="s">
        <v>1418</v>
      </c>
      <c r="I63" s="423" t="s">
        <v>1102</v>
      </c>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row>
    <row r="64" spans="1:83" ht="71.25" customHeight="1">
      <c r="A64" s="456"/>
      <c r="B64" s="546"/>
      <c r="C64" s="546"/>
      <c r="D64" s="435" t="s">
        <v>1104</v>
      </c>
      <c r="E64" s="424">
        <v>0</v>
      </c>
      <c r="F64" s="63">
        <v>1</v>
      </c>
      <c r="G64" s="436" t="s">
        <v>276</v>
      </c>
      <c r="H64" s="4" t="s">
        <v>1479</v>
      </c>
      <c r="I64" s="423" t="s">
        <v>1105</v>
      </c>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row>
    <row r="65" spans="1:83" ht="56.25" customHeight="1">
      <c r="A65" s="456"/>
      <c r="B65" s="546"/>
      <c r="C65" s="546"/>
      <c r="D65" s="423" t="s">
        <v>908</v>
      </c>
      <c r="E65" s="424">
        <v>0</v>
      </c>
      <c r="F65" s="63">
        <v>1</v>
      </c>
      <c r="G65" s="436" t="s">
        <v>276</v>
      </c>
      <c r="H65" s="4" t="s">
        <v>1419</v>
      </c>
      <c r="I65" s="423" t="s">
        <v>553</v>
      </c>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row>
    <row r="66" spans="1:83" ht="56.25" customHeight="1">
      <c r="A66" s="456"/>
      <c r="B66" s="551"/>
      <c r="C66" s="550"/>
      <c r="D66" s="273" t="s">
        <v>1107</v>
      </c>
      <c r="E66" s="424">
        <v>0</v>
      </c>
      <c r="F66" s="63">
        <v>0.8</v>
      </c>
      <c r="G66" s="340">
        <f>45/47</f>
        <v>0.9574468085106383</v>
      </c>
      <c r="H66" s="4" t="s">
        <v>1420</v>
      </c>
      <c r="I66" s="423" t="s">
        <v>1105</v>
      </c>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row>
    <row r="67" spans="1:83" ht="48">
      <c r="A67" s="456"/>
      <c r="B67" s="56" t="s">
        <v>554</v>
      </c>
      <c r="C67" s="4" t="s">
        <v>555</v>
      </c>
      <c r="D67" s="4" t="s">
        <v>1106</v>
      </c>
      <c r="E67" s="62">
        <v>0</v>
      </c>
      <c r="F67" s="62">
        <v>12</v>
      </c>
      <c r="G67" s="340">
        <f>10/12</f>
        <v>0.8333333333333334</v>
      </c>
      <c r="H67" s="4" t="s">
        <v>1416</v>
      </c>
      <c r="I67" s="412" t="s">
        <v>557</v>
      </c>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row>
    <row r="68" spans="1:83" ht="72">
      <c r="A68" s="456"/>
      <c r="B68" s="407" t="s">
        <v>565</v>
      </c>
      <c r="C68" s="273" t="s">
        <v>682</v>
      </c>
      <c r="D68" s="407" t="s">
        <v>909</v>
      </c>
      <c r="E68" s="62">
        <v>0</v>
      </c>
      <c r="F68" s="63" t="s">
        <v>914</v>
      </c>
      <c r="G68" s="340">
        <f>3/3</f>
        <v>1</v>
      </c>
      <c r="H68" s="4" t="s">
        <v>1480</v>
      </c>
      <c r="I68" s="412" t="s">
        <v>567</v>
      </c>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row>
    <row r="69" spans="1:9" ht="63" customHeight="1">
      <c r="A69" s="456"/>
      <c r="B69" s="64" t="s">
        <v>558</v>
      </c>
      <c r="C69" s="407" t="s">
        <v>559</v>
      </c>
      <c r="D69" s="56" t="s">
        <v>560</v>
      </c>
      <c r="E69" s="19">
        <v>0.9</v>
      </c>
      <c r="F69" s="19">
        <v>1</v>
      </c>
      <c r="G69" s="19">
        <v>0.9</v>
      </c>
      <c r="H69" s="412" t="s">
        <v>1224</v>
      </c>
      <c r="I69" s="412" t="s">
        <v>563</v>
      </c>
    </row>
    <row r="70" spans="1:9" ht="77.25" customHeight="1">
      <c r="A70" s="456"/>
      <c r="B70" s="552" t="s">
        <v>1110</v>
      </c>
      <c r="C70" s="4" t="s">
        <v>1146</v>
      </c>
      <c r="D70" s="4" t="s">
        <v>1112</v>
      </c>
      <c r="E70" s="204">
        <v>0</v>
      </c>
      <c r="F70" s="82">
        <v>1</v>
      </c>
      <c r="G70" s="19">
        <v>1</v>
      </c>
      <c r="H70" s="4" t="s">
        <v>1225</v>
      </c>
      <c r="I70" s="417" t="s">
        <v>69</v>
      </c>
    </row>
    <row r="71" spans="1:83" ht="79.5" customHeight="1">
      <c r="A71" s="544"/>
      <c r="B71" s="553"/>
      <c r="C71" s="407" t="s">
        <v>1111</v>
      </c>
      <c r="D71" s="309" t="s">
        <v>1109</v>
      </c>
      <c r="E71" s="416">
        <v>1</v>
      </c>
      <c r="F71" s="416">
        <v>1</v>
      </c>
      <c r="G71" s="416">
        <v>1</v>
      </c>
      <c r="H71" s="4" t="s">
        <v>1417</v>
      </c>
      <c r="I71" s="412" t="s">
        <v>1113</v>
      </c>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row>
    <row r="72" spans="1:2" ht="12">
      <c r="A72" s="101"/>
      <c r="B72" s="198"/>
    </row>
    <row r="73" spans="1:9" ht="21" customHeight="1">
      <c r="A73" s="598" t="s">
        <v>959</v>
      </c>
      <c r="B73" s="598"/>
      <c r="C73" s="598"/>
      <c r="D73" s="598"/>
      <c r="E73" s="598"/>
      <c r="F73" s="598"/>
      <c r="G73" s="598"/>
      <c r="H73" s="598"/>
      <c r="I73" s="598"/>
    </row>
    <row r="74" spans="1:9" ht="46.5" customHeight="1">
      <c r="A74" s="462" t="s">
        <v>960</v>
      </c>
      <c r="B74" s="462"/>
      <c r="C74" s="462"/>
      <c r="D74" s="462"/>
      <c r="E74" s="462"/>
      <c r="F74" s="462"/>
      <c r="G74" s="462"/>
      <c r="H74" s="462"/>
      <c r="I74" s="462"/>
    </row>
    <row r="75" spans="1:9" s="205" customFormat="1" ht="30" customHeight="1">
      <c r="A75" s="545" t="s">
        <v>955</v>
      </c>
      <c r="B75" s="567" t="s">
        <v>992</v>
      </c>
      <c r="C75" s="567" t="s">
        <v>863</v>
      </c>
      <c r="D75" s="567" t="s">
        <v>876</v>
      </c>
      <c r="E75" s="576" t="s">
        <v>867</v>
      </c>
      <c r="F75" s="577"/>
      <c r="G75" s="567" t="s">
        <v>1169</v>
      </c>
      <c r="H75" s="567"/>
      <c r="I75" s="567" t="s">
        <v>485</v>
      </c>
    </row>
    <row r="76" spans="1:9" s="205" customFormat="1" ht="33.75">
      <c r="A76" s="545"/>
      <c r="B76" s="567"/>
      <c r="C76" s="567"/>
      <c r="D76" s="567"/>
      <c r="E76" s="206" t="s">
        <v>985</v>
      </c>
      <c r="F76" s="206" t="s">
        <v>986</v>
      </c>
      <c r="G76" s="206" t="s">
        <v>396</v>
      </c>
      <c r="H76" s="206" t="s">
        <v>391</v>
      </c>
      <c r="I76" s="567"/>
    </row>
    <row r="77" spans="1:9" ht="61.5" customHeight="1">
      <c r="A77" s="455" t="s">
        <v>1008</v>
      </c>
      <c r="B77" s="455" t="s">
        <v>132</v>
      </c>
      <c r="C77" s="407" t="s">
        <v>1231</v>
      </c>
      <c r="D77" s="407" t="s">
        <v>877</v>
      </c>
      <c r="E77" s="23">
        <v>0</v>
      </c>
      <c r="F77" s="62">
        <v>1</v>
      </c>
      <c r="G77" s="62">
        <v>1</v>
      </c>
      <c r="H77" s="328" t="s">
        <v>877</v>
      </c>
      <c r="I77" s="407" t="s">
        <v>131</v>
      </c>
    </row>
    <row r="78" spans="1:9" ht="65.25" customHeight="1">
      <c r="A78" s="456"/>
      <c r="B78" s="456"/>
      <c r="C78" s="407" t="s">
        <v>1192</v>
      </c>
      <c r="D78" s="407" t="s">
        <v>1325</v>
      </c>
      <c r="E78" s="23">
        <v>0</v>
      </c>
      <c r="F78" s="62">
        <v>2</v>
      </c>
      <c r="G78" s="62">
        <v>2</v>
      </c>
      <c r="H78" s="328" t="s">
        <v>1232</v>
      </c>
      <c r="I78" s="407" t="s">
        <v>131</v>
      </c>
    </row>
    <row r="79" spans="1:9" ht="60">
      <c r="A79" s="456"/>
      <c r="B79" s="549"/>
      <c r="C79" s="21" t="s">
        <v>1193</v>
      </c>
      <c r="D79" s="21" t="s">
        <v>1116</v>
      </c>
      <c r="E79" s="23">
        <v>0</v>
      </c>
      <c r="F79" s="62">
        <v>4</v>
      </c>
      <c r="G79" s="62">
        <v>4</v>
      </c>
      <c r="H79" s="328" t="s">
        <v>1421</v>
      </c>
      <c r="I79" s="407" t="s">
        <v>131</v>
      </c>
    </row>
    <row r="80" spans="1:9" ht="47.25" customHeight="1">
      <c r="A80" s="456"/>
      <c r="B80" s="407" t="s">
        <v>136</v>
      </c>
      <c r="C80" s="407" t="s">
        <v>1115</v>
      </c>
      <c r="D80" s="432" t="s">
        <v>1422</v>
      </c>
      <c r="E80" s="23">
        <v>0</v>
      </c>
      <c r="F80" s="27">
        <v>0.8</v>
      </c>
      <c r="G80" s="27">
        <v>1</v>
      </c>
      <c r="H80" s="328" t="s">
        <v>1240</v>
      </c>
      <c r="I80" s="407" t="s">
        <v>131</v>
      </c>
    </row>
    <row r="81" spans="1:9" ht="60">
      <c r="A81" s="456"/>
      <c r="B81" s="407" t="s">
        <v>948</v>
      </c>
      <c r="C81" s="407" t="s">
        <v>1057</v>
      </c>
      <c r="D81" s="407" t="s">
        <v>1058</v>
      </c>
      <c r="E81" s="23">
        <v>0</v>
      </c>
      <c r="F81" s="62">
        <v>25</v>
      </c>
      <c r="G81" s="27">
        <f>25/25</f>
        <v>1</v>
      </c>
      <c r="H81" s="72" t="s">
        <v>1423</v>
      </c>
      <c r="I81" s="407" t="s">
        <v>131</v>
      </c>
    </row>
    <row r="82" spans="1:9" ht="51.75" customHeight="1">
      <c r="A82" s="456"/>
      <c r="B82" s="407" t="s">
        <v>140</v>
      </c>
      <c r="C82" s="407" t="s">
        <v>141</v>
      </c>
      <c r="D82" s="407" t="s">
        <v>142</v>
      </c>
      <c r="E82" s="23">
        <v>0</v>
      </c>
      <c r="F82" s="62">
        <v>12</v>
      </c>
      <c r="G82" s="27">
        <f>12/12</f>
        <v>1</v>
      </c>
      <c r="H82" s="72" t="s">
        <v>1424</v>
      </c>
      <c r="I82" s="407" t="s">
        <v>131</v>
      </c>
    </row>
    <row r="83" spans="1:9" ht="72">
      <c r="A83" s="456"/>
      <c r="B83" s="407" t="s">
        <v>1117</v>
      </c>
      <c r="C83" s="407" t="s">
        <v>1118</v>
      </c>
      <c r="D83" s="407" t="s">
        <v>899</v>
      </c>
      <c r="E83" s="23">
        <v>0</v>
      </c>
      <c r="F83" s="62">
        <v>4</v>
      </c>
      <c r="G83" s="27">
        <f>4/4</f>
        <v>1</v>
      </c>
      <c r="H83" s="72" t="s">
        <v>1425</v>
      </c>
      <c r="I83" s="407" t="s">
        <v>131</v>
      </c>
    </row>
    <row r="84" spans="1:9" ht="60">
      <c r="A84" s="456"/>
      <c r="B84" s="417" t="s">
        <v>66</v>
      </c>
      <c r="C84" s="414" t="s">
        <v>67</v>
      </c>
      <c r="D84" s="414" t="s">
        <v>68</v>
      </c>
      <c r="E84" s="23">
        <v>0</v>
      </c>
      <c r="F84" s="27">
        <v>0.5</v>
      </c>
      <c r="G84" s="27">
        <v>1</v>
      </c>
      <c r="H84" s="328" t="s">
        <v>1233</v>
      </c>
      <c r="I84" s="407" t="s">
        <v>131</v>
      </c>
    </row>
    <row r="85" spans="1:9" ht="83.25" customHeight="1">
      <c r="A85" s="549"/>
      <c r="B85" s="417" t="s">
        <v>1122</v>
      </c>
      <c r="C85" s="4" t="s">
        <v>1144</v>
      </c>
      <c r="D85" s="4" t="s">
        <v>1112</v>
      </c>
      <c r="E85" s="23">
        <v>0</v>
      </c>
      <c r="F85" s="62">
        <v>1</v>
      </c>
      <c r="G85" s="62">
        <v>1</v>
      </c>
      <c r="H85" s="328" t="s">
        <v>1225</v>
      </c>
      <c r="I85" s="407" t="s">
        <v>131</v>
      </c>
    </row>
    <row r="86" spans="1:9" s="24" customFormat="1" ht="25.5" customHeight="1">
      <c r="A86" s="598" t="s">
        <v>961</v>
      </c>
      <c r="B86" s="598"/>
      <c r="C86" s="598"/>
      <c r="D86" s="598"/>
      <c r="E86" s="598"/>
      <c r="F86" s="598"/>
      <c r="G86" s="598"/>
      <c r="H86" s="598"/>
      <c r="I86" s="598"/>
    </row>
    <row r="87" spans="1:9" s="24" customFormat="1" ht="30.75" customHeight="1">
      <c r="A87" s="474" t="s">
        <v>962</v>
      </c>
      <c r="B87" s="474"/>
      <c r="C87" s="474"/>
      <c r="D87" s="474"/>
      <c r="E87" s="474"/>
      <c r="F87" s="474"/>
      <c r="G87" s="474"/>
      <c r="H87" s="474"/>
      <c r="I87" s="474"/>
    </row>
    <row r="88" spans="1:9" s="205" customFormat="1" ht="30" customHeight="1">
      <c r="A88" s="545" t="s">
        <v>955</v>
      </c>
      <c r="B88" s="567" t="s">
        <v>992</v>
      </c>
      <c r="C88" s="567" t="s">
        <v>863</v>
      </c>
      <c r="D88" s="567" t="s">
        <v>876</v>
      </c>
      <c r="E88" s="576" t="s">
        <v>867</v>
      </c>
      <c r="F88" s="577"/>
      <c r="G88" s="567" t="s">
        <v>1169</v>
      </c>
      <c r="H88" s="567"/>
      <c r="I88" s="567" t="s">
        <v>485</v>
      </c>
    </row>
    <row r="89" spans="1:9" s="205" customFormat="1" ht="33.75">
      <c r="A89" s="545"/>
      <c r="B89" s="567"/>
      <c r="C89" s="567"/>
      <c r="D89" s="567"/>
      <c r="E89" s="206" t="s">
        <v>985</v>
      </c>
      <c r="F89" s="206" t="s">
        <v>986</v>
      </c>
      <c r="G89" s="206" t="s">
        <v>396</v>
      </c>
      <c r="H89" s="206" t="s">
        <v>391</v>
      </c>
      <c r="I89" s="567"/>
    </row>
    <row r="90" spans="1:9" s="45" customFormat="1" ht="120" customHeight="1">
      <c r="A90" s="454" t="s">
        <v>1008</v>
      </c>
      <c r="B90" s="478" t="s">
        <v>363</v>
      </c>
      <c r="C90" s="469" t="s">
        <v>364</v>
      </c>
      <c r="D90" s="414" t="s">
        <v>365</v>
      </c>
      <c r="E90" s="204">
        <v>11</v>
      </c>
      <c r="F90" s="414" t="s">
        <v>919</v>
      </c>
      <c r="G90" s="204">
        <v>10</v>
      </c>
      <c r="H90" s="434" t="s">
        <v>1426</v>
      </c>
      <c r="I90" s="414" t="s">
        <v>366</v>
      </c>
    </row>
    <row r="91" spans="1:9" s="45" customFormat="1" ht="54" customHeight="1">
      <c r="A91" s="478"/>
      <c r="B91" s="478"/>
      <c r="C91" s="469"/>
      <c r="D91" s="414" t="s">
        <v>472</v>
      </c>
      <c r="E91" s="204">
        <v>10</v>
      </c>
      <c r="F91" s="414" t="s">
        <v>919</v>
      </c>
      <c r="G91" s="204">
        <v>6</v>
      </c>
      <c r="H91" s="433"/>
      <c r="I91" s="414" t="s">
        <v>366</v>
      </c>
    </row>
    <row r="92" spans="1:9" s="45" customFormat="1" ht="36" customHeight="1">
      <c r="A92" s="478"/>
      <c r="B92" s="478"/>
      <c r="C92" s="469"/>
      <c r="D92" s="414" t="s">
        <v>367</v>
      </c>
      <c r="E92" s="204">
        <v>1</v>
      </c>
      <c r="F92" s="414" t="s">
        <v>919</v>
      </c>
      <c r="G92" s="204">
        <v>0</v>
      </c>
      <c r="H92" s="414"/>
      <c r="I92" s="414" t="s">
        <v>366</v>
      </c>
    </row>
    <row r="93" spans="1:9" s="45" customFormat="1" ht="39" customHeight="1">
      <c r="A93" s="478"/>
      <c r="B93" s="478"/>
      <c r="C93" s="469"/>
      <c r="D93" s="414" t="s">
        <v>368</v>
      </c>
      <c r="E93" s="204">
        <v>20</v>
      </c>
      <c r="F93" s="414" t="s">
        <v>919</v>
      </c>
      <c r="G93" s="204">
        <v>1</v>
      </c>
      <c r="H93" s="414" t="s">
        <v>1174</v>
      </c>
      <c r="I93" s="414" t="s">
        <v>366</v>
      </c>
    </row>
    <row r="94" spans="1:9" s="45" customFormat="1" ht="75" customHeight="1">
      <c r="A94" s="478"/>
      <c r="B94" s="478"/>
      <c r="C94" s="414" t="s">
        <v>369</v>
      </c>
      <c r="D94" s="414" t="s">
        <v>370</v>
      </c>
      <c r="E94" s="204">
        <v>64</v>
      </c>
      <c r="F94" s="204">
        <v>64</v>
      </c>
      <c r="G94" s="27">
        <f>64/64</f>
        <v>1</v>
      </c>
      <c r="H94" s="414" t="s">
        <v>1175</v>
      </c>
      <c r="I94" s="414" t="s">
        <v>366</v>
      </c>
    </row>
    <row r="95" spans="1:9" ht="36">
      <c r="A95" s="478"/>
      <c r="B95" s="414" t="s">
        <v>66</v>
      </c>
      <c r="C95" s="414" t="s">
        <v>67</v>
      </c>
      <c r="D95" s="414" t="s">
        <v>68</v>
      </c>
      <c r="E95" s="27">
        <v>1</v>
      </c>
      <c r="F95" s="27">
        <v>1</v>
      </c>
      <c r="G95" s="27">
        <f>64/64</f>
        <v>1</v>
      </c>
      <c r="H95" s="414" t="s">
        <v>1176</v>
      </c>
      <c r="I95" s="414" t="s">
        <v>1177</v>
      </c>
    </row>
    <row r="96" spans="1:9" ht="86.25" customHeight="1">
      <c r="A96" s="478"/>
      <c r="B96" s="417" t="s">
        <v>1122</v>
      </c>
      <c r="C96" s="4" t="s">
        <v>1144</v>
      </c>
      <c r="D96" s="4" t="s">
        <v>1112</v>
      </c>
      <c r="E96" s="23">
        <v>0</v>
      </c>
      <c r="F96" s="27">
        <v>1</v>
      </c>
      <c r="G96" s="27">
        <f>64/64</f>
        <v>1</v>
      </c>
      <c r="H96" s="328" t="s">
        <v>1225</v>
      </c>
      <c r="I96" s="414" t="s">
        <v>366</v>
      </c>
    </row>
    <row r="97" spans="1:9" ht="12">
      <c r="A97" s="199"/>
      <c r="B97" s="115"/>
      <c r="C97" s="115"/>
      <c r="D97" s="115"/>
      <c r="E97" s="201"/>
      <c r="F97" s="201"/>
      <c r="G97" s="201"/>
      <c r="H97" s="201"/>
      <c r="I97" s="115"/>
    </row>
    <row r="98" spans="1:9" ht="23.25" customHeight="1">
      <c r="A98" s="525" t="s">
        <v>1328</v>
      </c>
      <c r="B98" s="525"/>
      <c r="C98" s="525"/>
      <c r="D98" s="525"/>
      <c r="E98" s="525"/>
      <c r="F98" s="525"/>
      <c r="G98" s="525"/>
      <c r="H98" s="525"/>
      <c r="I98" s="525"/>
    </row>
    <row r="99" spans="1:9" s="24" customFormat="1" ht="27.75" customHeight="1">
      <c r="A99" s="571" t="s">
        <v>293</v>
      </c>
      <c r="B99" s="574"/>
      <c r="C99" s="574"/>
      <c r="D99" s="574"/>
      <c r="E99" s="574"/>
      <c r="F99" s="574"/>
      <c r="G99" s="574"/>
      <c r="H99" s="574"/>
      <c r="I99" s="575"/>
    </row>
    <row r="100" spans="1:9" s="205" customFormat="1" ht="30" customHeight="1">
      <c r="A100" s="545" t="s">
        <v>955</v>
      </c>
      <c r="B100" s="567" t="s">
        <v>992</v>
      </c>
      <c r="C100" s="567" t="s">
        <v>863</v>
      </c>
      <c r="D100" s="567" t="s">
        <v>876</v>
      </c>
      <c r="E100" s="576" t="s">
        <v>867</v>
      </c>
      <c r="F100" s="577"/>
      <c r="G100" s="567" t="s">
        <v>1169</v>
      </c>
      <c r="H100" s="567"/>
      <c r="I100" s="567" t="s">
        <v>485</v>
      </c>
    </row>
    <row r="101" spans="1:9" s="205" customFormat="1" ht="33.75">
      <c r="A101" s="545"/>
      <c r="B101" s="567"/>
      <c r="C101" s="567"/>
      <c r="D101" s="567"/>
      <c r="E101" s="206" t="s">
        <v>985</v>
      </c>
      <c r="F101" s="206" t="s">
        <v>986</v>
      </c>
      <c r="G101" s="206" t="s">
        <v>396</v>
      </c>
      <c r="H101" s="206" t="s">
        <v>391</v>
      </c>
      <c r="I101" s="567"/>
    </row>
    <row r="102" spans="1:9" s="24" customFormat="1" ht="69" customHeight="1">
      <c r="A102" s="495" t="s">
        <v>1008</v>
      </c>
      <c r="B102" s="495" t="s">
        <v>933</v>
      </c>
      <c r="C102" s="495" t="s">
        <v>1038</v>
      </c>
      <c r="D102" s="414" t="s">
        <v>1329</v>
      </c>
      <c r="E102" s="207">
        <v>0</v>
      </c>
      <c r="F102" s="27">
        <v>1</v>
      </c>
      <c r="G102" s="439">
        <f>5489489112/5665603033</f>
        <v>0.9689152381530787</v>
      </c>
      <c r="H102" s="41" t="s">
        <v>1430</v>
      </c>
      <c r="I102" s="414" t="s">
        <v>486</v>
      </c>
    </row>
    <row r="103" spans="1:9" s="24" customFormat="1" ht="134.25" customHeight="1">
      <c r="A103" s="496"/>
      <c r="B103" s="496"/>
      <c r="C103" s="496"/>
      <c r="D103" s="414" t="s">
        <v>476</v>
      </c>
      <c r="E103" s="27">
        <v>0.9</v>
      </c>
      <c r="F103" s="27">
        <v>0.95</v>
      </c>
      <c r="G103" s="27">
        <v>0.85</v>
      </c>
      <c r="H103" s="41" t="s">
        <v>1481</v>
      </c>
      <c r="I103" s="414" t="s">
        <v>486</v>
      </c>
    </row>
    <row r="104" spans="1:9" s="24" customFormat="1" ht="113.25" customHeight="1">
      <c r="A104" s="496"/>
      <c r="B104" s="497"/>
      <c r="C104" s="497"/>
      <c r="D104" s="414" t="s">
        <v>484</v>
      </c>
      <c r="E104" s="27">
        <v>0.7</v>
      </c>
      <c r="F104" s="27">
        <v>0.8</v>
      </c>
      <c r="G104" s="27">
        <v>0.81</v>
      </c>
      <c r="H104" s="41" t="s">
        <v>1427</v>
      </c>
      <c r="I104" s="414" t="s">
        <v>486</v>
      </c>
    </row>
    <row r="105" spans="1:9" s="24" customFormat="1" ht="200.25" customHeight="1">
      <c r="A105" s="546"/>
      <c r="B105" s="414" t="s">
        <v>934</v>
      </c>
      <c r="C105" s="414" t="s">
        <v>935</v>
      </c>
      <c r="D105" s="414" t="s">
        <v>936</v>
      </c>
      <c r="E105" s="27">
        <v>0.7</v>
      </c>
      <c r="F105" s="27">
        <v>0.8</v>
      </c>
      <c r="G105" s="27">
        <v>0.9</v>
      </c>
      <c r="H105" s="41" t="s">
        <v>1431</v>
      </c>
      <c r="I105" s="414" t="s">
        <v>487</v>
      </c>
    </row>
    <row r="106" spans="1:9" s="24" customFormat="1" ht="64.5" customHeight="1">
      <c r="A106" s="546"/>
      <c r="B106" s="414" t="s">
        <v>1332</v>
      </c>
      <c r="C106" s="414" t="s">
        <v>280</v>
      </c>
      <c r="D106" s="414" t="s">
        <v>281</v>
      </c>
      <c r="E106" s="204">
        <v>0</v>
      </c>
      <c r="F106" s="27">
        <v>1</v>
      </c>
      <c r="G106" s="27">
        <v>0.95</v>
      </c>
      <c r="H106" s="41" t="s">
        <v>1428</v>
      </c>
      <c r="I106" s="414" t="s">
        <v>488</v>
      </c>
    </row>
    <row r="107" spans="1:9" s="24" customFormat="1" ht="88.5" customHeight="1">
      <c r="A107" s="546"/>
      <c r="B107" s="414" t="s">
        <v>937</v>
      </c>
      <c r="C107" s="414" t="s">
        <v>938</v>
      </c>
      <c r="D107" s="414" t="s">
        <v>981</v>
      </c>
      <c r="E107" s="204">
        <v>0</v>
      </c>
      <c r="F107" s="27">
        <v>1</v>
      </c>
      <c r="G107" s="27">
        <v>0.9</v>
      </c>
      <c r="H107" s="41" t="s">
        <v>1429</v>
      </c>
      <c r="I107" s="414" t="s">
        <v>488</v>
      </c>
    </row>
    <row r="108" spans="1:9" s="24" customFormat="1" ht="164.25" customHeight="1">
      <c r="A108" s="546"/>
      <c r="B108" s="4" t="s">
        <v>939</v>
      </c>
      <c r="C108" s="4" t="s">
        <v>940</v>
      </c>
      <c r="D108" s="4" t="s">
        <v>941</v>
      </c>
      <c r="E108" s="410">
        <v>0</v>
      </c>
      <c r="F108" s="418">
        <v>0.1</v>
      </c>
      <c r="G108" s="418">
        <v>0</v>
      </c>
      <c r="H108" s="72" t="s">
        <v>1432</v>
      </c>
      <c r="I108" s="4" t="s">
        <v>1060</v>
      </c>
    </row>
    <row r="109" spans="1:9" s="24" customFormat="1" ht="151.5" customHeight="1">
      <c r="A109" s="546"/>
      <c r="B109" s="414" t="s">
        <v>285</v>
      </c>
      <c r="C109" s="414" t="s">
        <v>942</v>
      </c>
      <c r="D109" s="414" t="s">
        <v>943</v>
      </c>
      <c r="E109" s="204">
        <v>0</v>
      </c>
      <c r="F109" s="27">
        <v>1</v>
      </c>
      <c r="G109" s="27">
        <v>0.99</v>
      </c>
      <c r="H109" s="41" t="s">
        <v>1482</v>
      </c>
      <c r="I109" s="414" t="s">
        <v>880</v>
      </c>
    </row>
    <row r="110" spans="1:9" s="24" customFormat="1" ht="158.25" customHeight="1">
      <c r="A110" s="546"/>
      <c r="B110" s="417" t="s">
        <v>1059</v>
      </c>
      <c r="C110" s="414" t="s">
        <v>1061</v>
      </c>
      <c r="D110" s="442" t="s">
        <v>1443</v>
      </c>
      <c r="E110" s="204">
        <v>0</v>
      </c>
      <c r="F110" s="27">
        <v>0.7</v>
      </c>
      <c r="G110" s="27">
        <v>0.65</v>
      </c>
      <c r="H110" s="41" t="s">
        <v>1483</v>
      </c>
      <c r="I110" s="414" t="s">
        <v>491</v>
      </c>
    </row>
    <row r="111" spans="1:9" ht="186.75" customHeight="1">
      <c r="A111" s="546"/>
      <c r="B111" s="414" t="s">
        <v>359</v>
      </c>
      <c r="C111" s="414" t="s">
        <v>428</v>
      </c>
      <c r="D111" s="414" t="s">
        <v>944</v>
      </c>
      <c r="E111" s="204">
        <v>0</v>
      </c>
      <c r="F111" s="27">
        <v>0.6</v>
      </c>
      <c r="G111" s="27">
        <v>0.55</v>
      </c>
      <c r="H111" s="41" t="s">
        <v>1433</v>
      </c>
      <c r="I111" s="414" t="s">
        <v>864</v>
      </c>
    </row>
    <row r="112" spans="1:9" ht="170.25" customHeight="1">
      <c r="A112" s="546"/>
      <c r="B112" s="414" t="s">
        <v>66</v>
      </c>
      <c r="C112" s="414" t="s">
        <v>67</v>
      </c>
      <c r="D112" s="414" t="s">
        <v>68</v>
      </c>
      <c r="E112" s="204">
        <v>0</v>
      </c>
      <c r="F112" s="27">
        <v>0.5</v>
      </c>
      <c r="G112" s="27">
        <v>0.5</v>
      </c>
      <c r="H112" s="41" t="s">
        <v>1191</v>
      </c>
      <c r="I112" s="414" t="s">
        <v>69</v>
      </c>
    </row>
    <row r="113" spans="1:9" ht="86.25" customHeight="1">
      <c r="A113" s="554"/>
      <c r="B113" s="417" t="s">
        <v>1122</v>
      </c>
      <c r="C113" s="4" t="s">
        <v>1144</v>
      </c>
      <c r="D113" s="4" t="s">
        <v>1112</v>
      </c>
      <c r="E113" s="23">
        <v>0</v>
      </c>
      <c r="F113" s="27">
        <v>1</v>
      </c>
      <c r="G113" s="27">
        <v>1</v>
      </c>
      <c r="H113" s="41" t="s">
        <v>1225</v>
      </c>
      <c r="I113" s="414" t="s">
        <v>69</v>
      </c>
    </row>
    <row r="114" spans="1:9" ht="22.5" customHeight="1">
      <c r="A114" s="525" t="s">
        <v>964</v>
      </c>
      <c r="B114" s="525"/>
      <c r="C114" s="525"/>
      <c r="D114" s="525"/>
      <c r="E114" s="525"/>
      <c r="F114" s="525"/>
      <c r="G114" s="525"/>
      <c r="H114" s="525"/>
      <c r="I114" s="525"/>
    </row>
    <row r="115" spans="1:9" ht="38.25" customHeight="1">
      <c r="A115" s="571" t="s">
        <v>965</v>
      </c>
      <c r="B115" s="572"/>
      <c r="C115" s="572"/>
      <c r="D115" s="572"/>
      <c r="E115" s="572"/>
      <c r="F115" s="572"/>
      <c r="G115" s="572"/>
      <c r="H115" s="572"/>
      <c r="I115" s="573"/>
    </row>
    <row r="116" spans="1:9" s="205" customFormat="1" ht="30" customHeight="1">
      <c r="A116" s="545" t="s">
        <v>955</v>
      </c>
      <c r="B116" s="567" t="s">
        <v>992</v>
      </c>
      <c r="C116" s="567" t="s">
        <v>863</v>
      </c>
      <c r="D116" s="567" t="s">
        <v>876</v>
      </c>
      <c r="E116" s="576" t="s">
        <v>867</v>
      </c>
      <c r="F116" s="577"/>
      <c r="G116" s="567" t="s">
        <v>1169</v>
      </c>
      <c r="H116" s="567"/>
      <c r="I116" s="567" t="s">
        <v>485</v>
      </c>
    </row>
    <row r="117" spans="1:9" s="205" customFormat="1" ht="33.75">
      <c r="A117" s="545"/>
      <c r="B117" s="567"/>
      <c r="C117" s="567"/>
      <c r="D117" s="567"/>
      <c r="E117" s="206" t="s">
        <v>985</v>
      </c>
      <c r="F117" s="206" t="s">
        <v>986</v>
      </c>
      <c r="G117" s="206" t="s">
        <v>396</v>
      </c>
      <c r="H117" s="206" t="s">
        <v>391</v>
      </c>
      <c r="I117" s="567"/>
    </row>
    <row r="118" spans="1:9" ht="233.25" customHeight="1">
      <c r="A118" s="455" t="s">
        <v>1382</v>
      </c>
      <c r="B118" s="455" t="s">
        <v>1281</v>
      </c>
      <c r="C118" s="455" t="s">
        <v>1171</v>
      </c>
      <c r="D118" s="407" t="s">
        <v>1335</v>
      </c>
      <c r="E118" s="54">
        <v>0</v>
      </c>
      <c r="F118" s="19">
        <v>1</v>
      </c>
      <c r="G118" s="388">
        <v>1</v>
      </c>
      <c r="H118" s="440" t="s">
        <v>1444</v>
      </c>
      <c r="I118" s="378" t="s">
        <v>1125</v>
      </c>
    </row>
    <row r="119" spans="1:9" ht="52.5" customHeight="1">
      <c r="A119" s="456"/>
      <c r="B119" s="544"/>
      <c r="C119" s="544"/>
      <c r="D119" s="407" t="s">
        <v>1336</v>
      </c>
      <c r="E119" s="54">
        <v>0</v>
      </c>
      <c r="F119" s="19">
        <v>1</v>
      </c>
      <c r="G119" s="388">
        <v>0.99</v>
      </c>
      <c r="H119" s="440" t="s">
        <v>1445</v>
      </c>
      <c r="I119" s="4" t="s">
        <v>298</v>
      </c>
    </row>
    <row r="120" spans="1:9" ht="122.25" customHeight="1">
      <c r="A120" s="543"/>
      <c r="B120" s="541" t="s">
        <v>1369</v>
      </c>
      <c r="C120" s="407" t="s">
        <v>1282</v>
      </c>
      <c r="D120" s="4" t="s">
        <v>1170</v>
      </c>
      <c r="E120" s="410">
        <v>0</v>
      </c>
      <c r="F120" s="19">
        <v>1</v>
      </c>
      <c r="G120" s="19">
        <v>1</v>
      </c>
      <c r="H120" s="440" t="s">
        <v>1447</v>
      </c>
      <c r="I120" s="4" t="s">
        <v>298</v>
      </c>
    </row>
    <row r="121" spans="1:9" ht="59.25" customHeight="1">
      <c r="A121" s="543"/>
      <c r="B121" s="542"/>
      <c r="C121" s="407" t="s">
        <v>1126</v>
      </c>
      <c r="D121" s="4" t="s">
        <v>1127</v>
      </c>
      <c r="E121" s="410">
        <v>0</v>
      </c>
      <c r="F121" s="418">
        <v>1</v>
      </c>
      <c r="G121" s="418">
        <v>1</v>
      </c>
      <c r="H121" s="448" t="s">
        <v>1446</v>
      </c>
      <c r="I121" s="4" t="s">
        <v>858</v>
      </c>
    </row>
    <row r="122" spans="1:9" ht="27.75" customHeight="1">
      <c r="A122" s="543"/>
      <c r="B122" s="454" t="s">
        <v>857</v>
      </c>
      <c r="C122" s="454" t="s">
        <v>1340</v>
      </c>
      <c r="D122" s="454" t="s">
        <v>1434</v>
      </c>
      <c r="E122" s="519">
        <v>0</v>
      </c>
      <c r="F122" s="562">
        <v>1</v>
      </c>
      <c r="G122" s="562">
        <v>1</v>
      </c>
      <c r="H122" s="454" t="s">
        <v>1484</v>
      </c>
      <c r="I122" s="454" t="s">
        <v>1128</v>
      </c>
    </row>
    <row r="123" spans="1:9" ht="144.75" customHeight="1">
      <c r="A123" s="543"/>
      <c r="B123" s="548"/>
      <c r="C123" s="548"/>
      <c r="D123" s="548"/>
      <c r="E123" s="520"/>
      <c r="F123" s="563"/>
      <c r="G123" s="563"/>
      <c r="H123" s="548"/>
      <c r="I123" s="548"/>
    </row>
    <row r="124" spans="1:9" ht="113.25" customHeight="1">
      <c r="A124" s="543"/>
      <c r="B124" s="455" t="s">
        <v>303</v>
      </c>
      <c r="C124" s="407" t="s">
        <v>1164</v>
      </c>
      <c r="D124" s="407" t="s">
        <v>1124</v>
      </c>
      <c r="E124" s="410">
        <v>0</v>
      </c>
      <c r="F124" s="208">
        <v>1</v>
      </c>
      <c r="G124" s="78">
        <v>1</v>
      </c>
      <c r="H124" s="4" t="s">
        <v>1435</v>
      </c>
      <c r="I124" s="4" t="s">
        <v>606</v>
      </c>
    </row>
    <row r="125" spans="1:9" ht="74.25" customHeight="1">
      <c r="A125" s="543"/>
      <c r="B125" s="456"/>
      <c r="C125" s="4" t="s">
        <v>1259</v>
      </c>
      <c r="D125" s="4" t="s">
        <v>1131</v>
      </c>
      <c r="E125" s="410">
        <v>0</v>
      </c>
      <c r="F125" s="19">
        <v>1</v>
      </c>
      <c r="G125" s="19">
        <v>1</v>
      </c>
      <c r="H125" s="4" t="s">
        <v>1436</v>
      </c>
      <c r="I125" s="4" t="s">
        <v>1283</v>
      </c>
    </row>
    <row r="126" spans="1:9" ht="49.5" customHeight="1">
      <c r="A126" s="543"/>
      <c r="B126" s="456"/>
      <c r="C126" s="4" t="s">
        <v>306</v>
      </c>
      <c r="D126" s="4" t="s">
        <v>1130</v>
      </c>
      <c r="E126" s="410">
        <v>0</v>
      </c>
      <c r="F126" s="19">
        <v>1</v>
      </c>
      <c r="G126" s="19">
        <v>1</v>
      </c>
      <c r="H126" s="438" t="s">
        <v>1437</v>
      </c>
      <c r="I126" s="4" t="s">
        <v>1132</v>
      </c>
    </row>
    <row r="127" spans="1:9" ht="63" customHeight="1">
      <c r="A127" s="543"/>
      <c r="B127" s="543"/>
      <c r="C127" s="4" t="s">
        <v>697</v>
      </c>
      <c r="D127" s="4" t="s">
        <v>1130</v>
      </c>
      <c r="E127" s="410">
        <v>0</v>
      </c>
      <c r="F127" s="19">
        <v>1</v>
      </c>
      <c r="G127" s="19">
        <v>1</v>
      </c>
      <c r="H127" s="438" t="s">
        <v>1438</v>
      </c>
      <c r="I127" s="4" t="s">
        <v>607</v>
      </c>
    </row>
    <row r="128" spans="1:9" ht="197.25" customHeight="1">
      <c r="A128" s="543"/>
      <c r="B128" s="422"/>
      <c r="C128" s="407" t="s">
        <v>1371</v>
      </c>
      <c r="D128" s="4" t="s">
        <v>1287</v>
      </c>
      <c r="E128" s="410">
        <v>0</v>
      </c>
      <c r="F128" s="19">
        <v>1</v>
      </c>
      <c r="G128" s="19">
        <v>1</v>
      </c>
      <c r="H128" s="440" t="s">
        <v>1439</v>
      </c>
      <c r="I128" s="4" t="s">
        <v>1440</v>
      </c>
    </row>
    <row r="129" spans="1:9" ht="39.75" customHeight="1">
      <c r="A129" s="543"/>
      <c r="B129" s="455" t="s">
        <v>1139</v>
      </c>
      <c r="C129" s="414" t="s">
        <v>882</v>
      </c>
      <c r="D129" s="4" t="s">
        <v>315</v>
      </c>
      <c r="E129" s="410">
        <v>0</v>
      </c>
      <c r="F129" s="410">
        <v>1</v>
      </c>
      <c r="G129" s="418">
        <v>1</v>
      </c>
      <c r="H129" s="407" t="s">
        <v>1261</v>
      </c>
      <c r="I129" s="4" t="s">
        <v>1136</v>
      </c>
    </row>
    <row r="130" spans="1:9" ht="71.25" customHeight="1">
      <c r="A130" s="543"/>
      <c r="B130" s="496"/>
      <c r="C130" s="4" t="s">
        <v>317</v>
      </c>
      <c r="D130" s="4" t="s">
        <v>1137</v>
      </c>
      <c r="E130" s="410">
        <v>0</v>
      </c>
      <c r="F130" s="418">
        <v>1</v>
      </c>
      <c r="G130" s="418">
        <v>1</v>
      </c>
      <c r="H130" s="438" t="s">
        <v>1441</v>
      </c>
      <c r="I130" s="4" t="s">
        <v>319</v>
      </c>
    </row>
    <row r="131" spans="1:9" ht="30.75" customHeight="1">
      <c r="A131" s="543"/>
      <c r="B131" s="496"/>
      <c r="C131" s="407" t="s">
        <v>323</v>
      </c>
      <c r="D131" s="407" t="s">
        <v>324</v>
      </c>
      <c r="E131" s="410">
        <v>0</v>
      </c>
      <c r="F131" s="410">
        <v>1</v>
      </c>
      <c r="G131" s="418">
        <v>1</v>
      </c>
      <c r="H131" s="407" t="s">
        <v>1263</v>
      </c>
      <c r="I131" s="4" t="s">
        <v>325</v>
      </c>
    </row>
    <row r="132" spans="1:9" ht="43.5" customHeight="1">
      <c r="A132" s="543"/>
      <c r="B132" s="543"/>
      <c r="C132" s="407" t="s">
        <v>1138</v>
      </c>
      <c r="D132" s="414" t="s">
        <v>883</v>
      </c>
      <c r="E132" s="204">
        <v>0</v>
      </c>
      <c r="F132" s="410">
        <v>2</v>
      </c>
      <c r="G132" s="418">
        <v>1</v>
      </c>
      <c r="H132" s="407" t="s">
        <v>1244</v>
      </c>
      <c r="I132" s="4" t="s">
        <v>325</v>
      </c>
    </row>
    <row r="133" spans="1:9" ht="50.25" customHeight="1">
      <c r="A133" s="543"/>
      <c r="B133" s="543"/>
      <c r="C133" s="414" t="s">
        <v>1140</v>
      </c>
      <c r="D133" s="414" t="s">
        <v>884</v>
      </c>
      <c r="E133" s="204">
        <v>0</v>
      </c>
      <c r="F133" s="410">
        <v>1</v>
      </c>
      <c r="G133" s="418">
        <v>1</v>
      </c>
      <c r="H133" s="407" t="s">
        <v>1264</v>
      </c>
      <c r="I133" s="4" t="s">
        <v>1141</v>
      </c>
    </row>
    <row r="134" spans="1:9" ht="66.75" customHeight="1">
      <c r="A134" s="543"/>
      <c r="B134" s="544"/>
      <c r="C134" s="4" t="s">
        <v>1144</v>
      </c>
      <c r="D134" s="4" t="s">
        <v>1112</v>
      </c>
      <c r="E134" s="23">
        <v>0</v>
      </c>
      <c r="F134" s="27">
        <v>1</v>
      </c>
      <c r="G134" s="418">
        <v>1</v>
      </c>
      <c r="H134" s="328" t="s">
        <v>1225</v>
      </c>
      <c r="I134" s="414" t="s">
        <v>69</v>
      </c>
    </row>
    <row r="135" spans="1:79" s="45" customFormat="1" ht="45" customHeight="1">
      <c r="A135" s="561"/>
      <c r="B135" s="417" t="s">
        <v>66</v>
      </c>
      <c r="C135" s="414" t="s">
        <v>67</v>
      </c>
      <c r="D135" s="414" t="s">
        <v>68</v>
      </c>
      <c r="E135" s="27">
        <v>0.9</v>
      </c>
      <c r="F135" s="27">
        <v>1</v>
      </c>
      <c r="G135" s="418">
        <v>1</v>
      </c>
      <c r="H135" s="328" t="s">
        <v>1265</v>
      </c>
      <c r="I135" s="417" t="s">
        <v>334</v>
      </c>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row>
    <row r="136" spans="1:83" s="24" customFormat="1" ht="26.25" customHeight="1">
      <c r="A136" s="525" t="s">
        <v>966</v>
      </c>
      <c r="B136" s="525"/>
      <c r="C136" s="525"/>
      <c r="D136" s="525"/>
      <c r="E136" s="525"/>
      <c r="F136" s="525"/>
      <c r="G136" s="525"/>
      <c r="H136" s="525"/>
      <c r="I136" s="525"/>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row>
    <row r="137" spans="1:83" s="24" customFormat="1" ht="35.25" customHeight="1">
      <c r="A137" s="454" t="s">
        <v>1344</v>
      </c>
      <c r="B137" s="454"/>
      <c r="C137" s="454"/>
      <c r="D137" s="454"/>
      <c r="E137" s="454"/>
      <c r="F137" s="454"/>
      <c r="G137" s="454"/>
      <c r="H137" s="454"/>
      <c r="I137" s="454"/>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row>
    <row r="138" spans="1:9" s="205" customFormat="1" ht="30" customHeight="1">
      <c r="A138" s="545" t="s">
        <v>955</v>
      </c>
      <c r="B138" s="567" t="s">
        <v>992</v>
      </c>
      <c r="C138" s="567" t="s">
        <v>863</v>
      </c>
      <c r="D138" s="567" t="s">
        <v>876</v>
      </c>
      <c r="E138" s="576" t="s">
        <v>867</v>
      </c>
      <c r="F138" s="577"/>
      <c r="G138" s="567" t="s">
        <v>1169</v>
      </c>
      <c r="H138" s="567"/>
      <c r="I138" s="567" t="s">
        <v>485</v>
      </c>
    </row>
    <row r="139" spans="1:9" s="205" customFormat="1" ht="33.75">
      <c r="A139" s="545"/>
      <c r="B139" s="567"/>
      <c r="C139" s="567"/>
      <c r="D139" s="567"/>
      <c r="E139" s="206" t="s">
        <v>985</v>
      </c>
      <c r="F139" s="206" t="s">
        <v>986</v>
      </c>
      <c r="G139" s="206" t="s">
        <v>396</v>
      </c>
      <c r="H139" s="206" t="s">
        <v>391</v>
      </c>
      <c r="I139" s="567"/>
    </row>
    <row r="140" spans="1:83" s="24" customFormat="1" ht="90" customHeight="1">
      <c r="A140" s="499" t="s">
        <v>1008</v>
      </c>
      <c r="B140" s="412" t="s">
        <v>1014</v>
      </c>
      <c r="C140" s="414" t="s">
        <v>149</v>
      </c>
      <c r="D140" s="414" t="s">
        <v>150</v>
      </c>
      <c r="E140" s="419">
        <v>0</v>
      </c>
      <c r="F140" s="414" t="s">
        <v>862</v>
      </c>
      <c r="G140" s="445">
        <f>8/8</f>
        <v>1</v>
      </c>
      <c r="H140" s="4" t="s">
        <v>1449</v>
      </c>
      <c r="I140" s="417" t="s">
        <v>151</v>
      </c>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row>
    <row r="141" spans="1:83" s="24" customFormat="1" ht="96.75" customHeight="1">
      <c r="A141" s="457"/>
      <c r="B141" s="412" t="s">
        <v>1015</v>
      </c>
      <c r="C141" s="414" t="s">
        <v>153</v>
      </c>
      <c r="D141" s="414" t="s">
        <v>154</v>
      </c>
      <c r="E141" s="419">
        <v>0</v>
      </c>
      <c r="F141" s="414" t="s">
        <v>862</v>
      </c>
      <c r="G141" s="445">
        <f>8/8</f>
        <v>1</v>
      </c>
      <c r="H141" s="4" t="s">
        <v>1485</v>
      </c>
      <c r="I141" s="417" t="s">
        <v>155</v>
      </c>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row>
    <row r="142" spans="1:9" ht="68.25" customHeight="1">
      <c r="A142" s="457"/>
      <c r="B142" s="455" t="s">
        <v>1016</v>
      </c>
      <c r="C142" s="407" t="s">
        <v>1143</v>
      </c>
      <c r="D142" s="4" t="s">
        <v>1267</v>
      </c>
      <c r="E142" s="410">
        <v>1</v>
      </c>
      <c r="F142" s="418">
        <v>1</v>
      </c>
      <c r="G142" s="418">
        <f>34/34</f>
        <v>1</v>
      </c>
      <c r="H142" s="4" t="s">
        <v>1273</v>
      </c>
      <c r="I142" s="417" t="s">
        <v>158</v>
      </c>
    </row>
    <row r="143" spans="1:9" ht="49.5" customHeight="1">
      <c r="A143" s="457"/>
      <c r="B143" s="498"/>
      <c r="C143" s="407" t="s">
        <v>1007</v>
      </c>
      <c r="D143" s="4" t="s">
        <v>1040</v>
      </c>
      <c r="E143" s="410">
        <v>1</v>
      </c>
      <c r="F143" s="418">
        <v>1</v>
      </c>
      <c r="G143" s="418">
        <f>7/7</f>
        <v>1</v>
      </c>
      <c r="H143" s="4" t="s">
        <v>1274</v>
      </c>
      <c r="I143" s="417" t="s">
        <v>158</v>
      </c>
    </row>
    <row r="144" spans="1:9" ht="69.75" customHeight="1">
      <c r="A144" s="457"/>
      <c r="B144" s="407" t="s">
        <v>1011</v>
      </c>
      <c r="C144" s="72" t="s">
        <v>1010</v>
      </c>
      <c r="D144" s="4" t="s">
        <v>1041</v>
      </c>
      <c r="E144" s="410">
        <v>1</v>
      </c>
      <c r="F144" s="418">
        <v>1</v>
      </c>
      <c r="G144" s="418">
        <f>1/1</f>
        <v>1</v>
      </c>
      <c r="H144" s="4" t="s">
        <v>1450</v>
      </c>
      <c r="I144" s="55" t="s">
        <v>891</v>
      </c>
    </row>
    <row r="145" spans="1:9" ht="24">
      <c r="A145" s="457"/>
      <c r="B145" s="4" t="s">
        <v>885</v>
      </c>
      <c r="C145" s="72" t="s">
        <v>1012</v>
      </c>
      <c r="D145" s="4" t="s">
        <v>171</v>
      </c>
      <c r="E145" s="410">
        <v>1</v>
      </c>
      <c r="F145" s="410">
        <v>2</v>
      </c>
      <c r="G145" s="410">
        <v>2</v>
      </c>
      <c r="H145" s="4" t="s">
        <v>1275</v>
      </c>
      <c r="I145" s="55" t="s">
        <v>891</v>
      </c>
    </row>
    <row r="146" spans="1:83" ht="50.25" customHeight="1">
      <c r="A146" s="546"/>
      <c r="B146" s="412" t="s">
        <v>1013</v>
      </c>
      <c r="C146" s="11" t="s">
        <v>1055</v>
      </c>
      <c r="D146" s="4" t="s">
        <v>1345</v>
      </c>
      <c r="E146" s="410">
        <v>64</v>
      </c>
      <c r="F146" s="418">
        <v>1</v>
      </c>
      <c r="G146" s="418" t="s">
        <v>1271</v>
      </c>
      <c r="H146" s="4" t="s">
        <v>1276</v>
      </c>
      <c r="I146" s="4" t="s">
        <v>174</v>
      </c>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row>
    <row r="147" spans="1:9" ht="47.25" customHeight="1">
      <c r="A147" s="546"/>
      <c r="B147" s="505" t="s">
        <v>1018</v>
      </c>
      <c r="C147" s="407" t="s">
        <v>1017</v>
      </c>
      <c r="D147" s="4" t="s">
        <v>886</v>
      </c>
      <c r="E147" s="410">
        <v>1</v>
      </c>
      <c r="F147" s="410">
        <v>1</v>
      </c>
      <c r="G147" s="410">
        <v>1</v>
      </c>
      <c r="H147" s="4" t="s">
        <v>1277</v>
      </c>
      <c r="I147" s="4" t="s">
        <v>178</v>
      </c>
    </row>
    <row r="148" spans="1:9" ht="134.25" customHeight="1">
      <c r="A148" s="546"/>
      <c r="B148" s="506"/>
      <c r="C148" s="455" t="s">
        <v>1019</v>
      </c>
      <c r="D148" s="4" t="s">
        <v>887</v>
      </c>
      <c r="E148" s="410">
        <v>0</v>
      </c>
      <c r="F148" s="418">
        <v>1</v>
      </c>
      <c r="G148" s="362">
        <f>14/14</f>
        <v>1</v>
      </c>
      <c r="H148" s="440" t="s">
        <v>1451</v>
      </c>
      <c r="I148" s="4" t="s">
        <v>891</v>
      </c>
    </row>
    <row r="149" spans="1:9" ht="72" customHeight="1">
      <c r="A149" s="546"/>
      <c r="B149" s="506"/>
      <c r="C149" s="456"/>
      <c r="D149" s="4" t="s">
        <v>1278</v>
      </c>
      <c r="E149" s="410">
        <v>0</v>
      </c>
      <c r="F149" s="418">
        <v>1</v>
      </c>
      <c r="G149" s="362">
        <v>1</v>
      </c>
      <c r="H149" s="4" t="s">
        <v>1448</v>
      </c>
      <c r="I149" s="4" t="s">
        <v>891</v>
      </c>
    </row>
    <row r="150" spans="1:9" ht="173.25" customHeight="1">
      <c r="A150" s="546"/>
      <c r="B150" s="506"/>
      <c r="C150" s="456"/>
      <c r="D150" s="4" t="s">
        <v>888</v>
      </c>
      <c r="E150" s="410">
        <v>0</v>
      </c>
      <c r="F150" s="418">
        <v>1</v>
      </c>
      <c r="G150" s="362">
        <v>1</v>
      </c>
      <c r="H150" s="391" t="s">
        <v>1452</v>
      </c>
      <c r="I150" s="4" t="s">
        <v>891</v>
      </c>
    </row>
    <row r="151" spans="1:9" ht="90" customHeight="1">
      <c r="A151" s="546"/>
      <c r="B151" s="506"/>
      <c r="C151" s="498"/>
      <c r="D151" s="414" t="s">
        <v>1358</v>
      </c>
      <c r="E151" s="204">
        <v>0</v>
      </c>
      <c r="F151" s="27">
        <v>1</v>
      </c>
      <c r="G151" s="451">
        <v>0.9</v>
      </c>
      <c r="H151" s="442" t="s">
        <v>1453</v>
      </c>
      <c r="I151" s="414" t="s">
        <v>891</v>
      </c>
    </row>
    <row r="152" spans="1:9" ht="75" customHeight="1">
      <c r="A152" s="546"/>
      <c r="B152" s="499" t="s">
        <v>1020</v>
      </c>
      <c r="C152" s="407" t="s">
        <v>1021</v>
      </c>
      <c r="D152" s="4" t="s">
        <v>1042</v>
      </c>
      <c r="E152" s="410">
        <v>1</v>
      </c>
      <c r="F152" s="418">
        <v>1</v>
      </c>
      <c r="G152" s="362">
        <v>1</v>
      </c>
      <c r="H152" s="4" t="s">
        <v>1346</v>
      </c>
      <c r="I152" s="4" t="s">
        <v>1005</v>
      </c>
    </row>
    <row r="153" spans="1:9" ht="39.75" customHeight="1">
      <c r="A153" s="498"/>
      <c r="B153" s="498"/>
      <c r="C153" s="417" t="s">
        <v>189</v>
      </c>
      <c r="D153" s="407" t="s">
        <v>190</v>
      </c>
      <c r="E153" s="410">
        <v>5</v>
      </c>
      <c r="F153" s="418">
        <v>1</v>
      </c>
      <c r="G153" s="445">
        <f>5/5</f>
        <v>1</v>
      </c>
      <c r="H153" s="4" t="s">
        <v>1279</v>
      </c>
      <c r="I153" s="4" t="s">
        <v>891</v>
      </c>
    </row>
    <row r="154" spans="1:9" ht="62.25" customHeight="1">
      <c r="A154" s="495" t="s">
        <v>1008</v>
      </c>
      <c r="B154" s="72" t="s">
        <v>1022</v>
      </c>
      <c r="C154" s="72" t="s">
        <v>271</v>
      </c>
      <c r="D154" s="407" t="s">
        <v>1165</v>
      </c>
      <c r="E154" s="446">
        <v>0</v>
      </c>
      <c r="F154" s="19">
        <v>1</v>
      </c>
      <c r="G154" s="19">
        <f>299/299</f>
        <v>1</v>
      </c>
      <c r="H154" s="4" t="s">
        <v>1454</v>
      </c>
      <c r="I154" s="4" t="s">
        <v>204</v>
      </c>
    </row>
    <row r="155" spans="1:9" ht="43.5" customHeight="1">
      <c r="A155" s="546"/>
      <c r="B155" s="417" t="s">
        <v>66</v>
      </c>
      <c r="C155" s="414" t="s">
        <v>67</v>
      </c>
      <c r="D155" s="414" t="s">
        <v>68</v>
      </c>
      <c r="E155" s="204">
        <v>0</v>
      </c>
      <c r="F155" s="27">
        <v>1</v>
      </c>
      <c r="G155" s="19">
        <f>299/299</f>
        <v>1</v>
      </c>
      <c r="H155" s="4" t="s">
        <v>1347</v>
      </c>
      <c r="I155" s="4" t="s">
        <v>1348</v>
      </c>
    </row>
    <row r="156" spans="1:9" ht="70.5" customHeight="1">
      <c r="A156" s="498"/>
      <c r="B156" s="417" t="s">
        <v>1122</v>
      </c>
      <c r="C156" s="4" t="s">
        <v>1144</v>
      </c>
      <c r="D156" s="4" t="s">
        <v>1112</v>
      </c>
      <c r="E156" s="23">
        <v>0</v>
      </c>
      <c r="F156" s="27">
        <v>1</v>
      </c>
      <c r="G156" s="19">
        <f>299/299</f>
        <v>1</v>
      </c>
      <c r="H156" s="328" t="s">
        <v>1225</v>
      </c>
      <c r="I156" s="414" t="s">
        <v>69</v>
      </c>
    </row>
    <row r="157" spans="1:9" ht="12">
      <c r="A157" s="101"/>
      <c r="B157" s="101"/>
      <c r="C157" s="109"/>
      <c r="D157" s="109"/>
      <c r="E157" s="202"/>
      <c r="F157" s="202"/>
      <c r="G157" s="202"/>
      <c r="H157" s="202"/>
      <c r="I157" s="109"/>
    </row>
    <row r="158" spans="1:9" ht="26.25" customHeight="1">
      <c r="A158" s="525" t="s">
        <v>967</v>
      </c>
      <c r="B158" s="525"/>
      <c r="C158" s="525"/>
      <c r="D158" s="525"/>
      <c r="E158" s="525"/>
      <c r="F158" s="525"/>
      <c r="G158" s="525"/>
      <c r="H158" s="525"/>
      <c r="I158" s="525"/>
    </row>
    <row r="159" spans="1:9" s="205" customFormat="1" ht="30" customHeight="1">
      <c r="A159" s="545" t="s">
        <v>955</v>
      </c>
      <c r="B159" s="567" t="s">
        <v>992</v>
      </c>
      <c r="C159" s="567" t="s">
        <v>863</v>
      </c>
      <c r="D159" s="567" t="s">
        <v>876</v>
      </c>
      <c r="E159" s="576" t="s">
        <v>867</v>
      </c>
      <c r="F159" s="577"/>
      <c r="G159" s="567" t="s">
        <v>1169</v>
      </c>
      <c r="H159" s="567"/>
      <c r="I159" s="567" t="s">
        <v>485</v>
      </c>
    </row>
    <row r="160" spans="1:9" s="205" customFormat="1" ht="33.75">
      <c r="A160" s="545"/>
      <c r="B160" s="567"/>
      <c r="C160" s="567"/>
      <c r="D160" s="567"/>
      <c r="E160" s="206" t="s">
        <v>985</v>
      </c>
      <c r="F160" s="206" t="s">
        <v>986</v>
      </c>
      <c r="G160" s="206" t="s">
        <v>396</v>
      </c>
      <c r="H160" s="206" t="s">
        <v>391</v>
      </c>
      <c r="I160" s="567"/>
    </row>
    <row r="161" spans="1:9" ht="72">
      <c r="A161" s="455" t="s">
        <v>1008</v>
      </c>
      <c r="B161" s="407" t="s">
        <v>1043</v>
      </c>
      <c r="C161" s="407" t="s">
        <v>1166</v>
      </c>
      <c r="D161" s="407" t="s">
        <v>894</v>
      </c>
      <c r="E161" s="19">
        <v>0.1</v>
      </c>
      <c r="F161" s="82">
        <v>1</v>
      </c>
      <c r="G161" s="82">
        <v>1</v>
      </c>
      <c r="H161" s="407" t="s">
        <v>1194</v>
      </c>
      <c r="I161" s="407" t="s">
        <v>895</v>
      </c>
    </row>
    <row r="162" spans="1:9" ht="168">
      <c r="A162" s="456"/>
      <c r="B162" s="407" t="s">
        <v>92</v>
      </c>
      <c r="C162" s="407" t="s">
        <v>93</v>
      </c>
      <c r="D162" s="407" t="s">
        <v>893</v>
      </c>
      <c r="E162" s="19">
        <v>0.1</v>
      </c>
      <c r="F162" s="82">
        <v>1</v>
      </c>
      <c r="G162" s="82">
        <v>1</v>
      </c>
      <c r="H162" s="407" t="s">
        <v>1288</v>
      </c>
      <c r="I162" s="407" t="s">
        <v>895</v>
      </c>
    </row>
    <row r="163" spans="1:9" ht="231.75" customHeight="1">
      <c r="A163" s="456"/>
      <c r="B163" s="407" t="s">
        <v>95</v>
      </c>
      <c r="C163" s="407" t="s">
        <v>912</v>
      </c>
      <c r="D163" s="407" t="s">
        <v>892</v>
      </c>
      <c r="E163" s="446">
        <v>0</v>
      </c>
      <c r="F163" s="446">
        <v>15</v>
      </c>
      <c r="G163" s="446">
        <v>15</v>
      </c>
      <c r="H163" s="440" t="s">
        <v>1486</v>
      </c>
      <c r="I163" s="407" t="s">
        <v>896</v>
      </c>
    </row>
    <row r="164" spans="1:9" ht="121.5" customHeight="1">
      <c r="A164" s="456"/>
      <c r="B164" s="407" t="s">
        <v>97</v>
      </c>
      <c r="C164" s="407" t="s">
        <v>1052</v>
      </c>
      <c r="D164" s="407" t="s">
        <v>99</v>
      </c>
      <c r="E164" s="19">
        <v>0</v>
      </c>
      <c r="F164" s="82">
        <v>1</v>
      </c>
      <c r="G164" s="82">
        <v>1</v>
      </c>
      <c r="H164" s="440" t="s">
        <v>1487</v>
      </c>
      <c r="I164" s="407" t="s">
        <v>896</v>
      </c>
    </row>
    <row r="165" spans="1:9" ht="101.25" customHeight="1">
      <c r="A165" s="456"/>
      <c r="B165" s="407" t="s">
        <v>100</v>
      </c>
      <c r="C165" s="407" t="s">
        <v>101</v>
      </c>
      <c r="D165" s="407" t="s">
        <v>898</v>
      </c>
      <c r="E165" s="19">
        <v>0.7</v>
      </c>
      <c r="F165" s="82">
        <v>1</v>
      </c>
      <c r="G165" s="82">
        <v>1</v>
      </c>
      <c r="H165" s="432" t="s">
        <v>1407</v>
      </c>
      <c r="I165" s="407" t="s">
        <v>1044</v>
      </c>
    </row>
    <row r="166" spans="1:9" ht="92.25" customHeight="1">
      <c r="A166" s="456"/>
      <c r="B166" s="455" t="s">
        <v>104</v>
      </c>
      <c r="C166" s="407" t="s">
        <v>105</v>
      </c>
      <c r="D166" s="407" t="s">
        <v>897</v>
      </c>
      <c r="E166" s="19">
        <v>0</v>
      </c>
      <c r="F166" s="82">
        <v>1</v>
      </c>
      <c r="G166" s="82">
        <v>1</v>
      </c>
      <c r="H166" s="440" t="s">
        <v>1488</v>
      </c>
      <c r="I166" s="407" t="s">
        <v>1045</v>
      </c>
    </row>
    <row r="167" spans="1:9" ht="60">
      <c r="A167" s="456"/>
      <c r="B167" s="549"/>
      <c r="C167" s="407" t="s">
        <v>950</v>
      </c>
      <c r="D167" s="407" t="s">
        <v>1154</v>
      </c>
      <c r="E167" s="19">
        <v>0</v>
      </c>
      <c r="F167" s="82">
        <v>1</v>
      </c>
      <c r="G167" s="82">
        <v>1</v>
      </c>
      <c r="H167" s="432" t="s">
        <v>1408</v>
      </c>
      <c r="I167" s="407" t="s">
        <v>330</v>
      </c>
    </row>
    <row r="168" spans="1:9" ht="48">
      <c r="A168" s="456"/>
      <c r="B168" s="407" t="s">
        <v>108</v>
      </c>
      <c r="C168" s="407" t="s">
        <v>1046</v>
      </c>
      <c r="D168" s="440" t="s">
        <v>1455</v>
      </c>
      <c r="E168" s="19">
        <v>0</v>
      </c>
      <c r="F168" s="19">
        <v>0.2</v>
      </c>
      <c r="G168" s="19">
        <v>1</v>
      </c>
      <c r="H168" s="407" t="s">
        <v>1196</v>
      </c>
      <c r="I168" s="407" t="s">
        <v>111</v>
      </c>
    </row>
    <row r="169" spans="1:9" ht="89.25" customHeight="1">
      <c r="A169" s="456"/>
      <c r="B169" s="454" t="s">
        <v>112</v>
      </c>
      <c r="C169" s="454" t="s">
        <v>1053</v>
      </c>
      <c r="D169" s="440" t="s">
        <v>1457</v>
      </c>
      <c r="E169" s="19">
        <v>0.7</v>
      </c>
      <c r="F169" s="82">
        <v>1</v>
      </c>
      <c r="G169" s="82">
        <v>1</v>
      </c>
      <c r="H169" s="432" t="s">
        <v>1410</v>
      </c>
      <c r="I169" s="417" t="s">
        <v>545</v>
      </c>
    </row>
    <row r="170" spans="1:9" ht="79.5" customHeight="1">
      <c r="A170" s="546"/>
      <c r="B170" s="454"/>
      <c r="C170" s="454"/>
      <c r="D170" s="440" t="s">
        <v>1456</v>
      </c>
      <c r="E170" s="19">
        <v>0</v>
      </c>
      <c r="F170" s="82">
        <v>1</v>
      </c>
      <c r="G170" s="82">
        <v>1</v>
      </c>
      <c r="H170" s="432" t="s">
        <v>1409</v>
      </c>
      <c r="I170" s="417" t="s">
        <v>545</v>
      </c>
    </row>
    <row r="171" spans="1:9" ht="189.75" customHeight="1">
      <c r="A171" s="546"/>
      <c r="B171" s="417" t="s">
        <v>66</v>
      </c>
      <c r="C171" s="4" t="s">
        <v>67</v>
      </c>
      <c r="D171" s="414" t="s">
        <v>68</v>
      </c>
      <c r="E171" s="19">
        <v>1</v>
      </c>
      <c r="F171" s="82">
        <v>1</v>
      </c>
      <c r="G171" s="82">
        <v>1</v>
      </c>
      <c r="H171" s="440" t="s">
        <v>1489</v>
      </c>
      <c r="I171" s="407" t="s">
        <v>103</v>
      </c>
    </row>
    <row r="172" spans="1:9" ht="66" customHeight="1">
      <c r="A172" s="498"/>
      <c r="B172" s="417" t="s">
        <v>1122</v>
      </c>
      <c r="C172" s="4" t="s">
        <v>1119</v>
      </c>
      <c r="D172" s="4" t="s">
        <v>1112</v>
      </c>
      <c r="E172" s="19">
        <v>0</v>
      </c>
      <c r="F172" s="82">
        <v>1</v>
      </c>
      <c r="G172" s="82">
        <v>1</v>
      </c>
      <c r="H172" s="328" t="s">
        <v>1349</v>
      </c>
      <c r="I172" s="407" t="s">
        <v>103</v>
      </c>
    </row>
    <row r="173" spans="1:9" ht="21.75" customHeight="1">
      <c r="A173" s="525" t="s">
        <v>968</v>
      </c>
      <c r="B173" s="525"/>
      <c r="C173" s="525"/>
      <c r="D173" s="525"/>
      <c r="E173" s="525"/>
      <c r="F173" s="525"/>
      <c r="G173" s="525"/>
      <c r="H173" s="525"/>
      <c r="I173" s="525"/>
    </row>
    <row r="174" spans="1:9" s="205" customFormat="1" ht="30" customHeight="1">
      <c r="A174" s="545" t="s">
        <v>955</v>
      </c>
      <c r="B174" s="567" t="s">
        <v>992</v>
      </c>
      <c r="C174" s="567" t="s">
        <v>863</v>
      </c>
      <c r="D174" s="567" t="s">
        <v>876</v>
      </c>
      <c r="E174" s="576" t="s">
        <v>867</v>
      </c>
      <c r="F174" s="577"/>
      <c r="G174" s="567" t="s">
        <v>1169</v>
      </c>
      <c r="H174" s="567"/>
      <c r="I174" s="567" t="s">
        <v>485</v>
      </c>
    </row>
    <row r="175" spans="1:9" s="205" customFormat="1" ht="33.75">
      <c r="A175" s="545"/>
      <c r="B175" s="567"/>
      <c r="C175" s="567"/>
      <c r="D175" s="567"/>
      <c r="E175" s="206" t="s">
        <v>985</v>
      </c>
      <c r="F175" s="206" t="s">
        <v>986</v>
      </c>
      <c r="G175" s="206" t="s">
        <v>396</v>
      </c>
      <c r="H175" s="206" t="s">
        <v>391</v>
      </c>
      <c r="I175" s="567"/>
    </row>
    <row r="176" spans="1:9" ht="36">
      <c r="A176" s="499" t="s">
        <v>1008</v>
      </c>
      <c r="B176" s="455" t="s">
        <v>928</v>
      </c>
      <c r="C176" s="407" t="s">
        <v>923</v>
      </c>
      <c r="D176" s="407" t="s">
        <v>929</v>
      </c>
      <c r="E176" s="419">
        <v>0</v>
      </c>
      <c r="F176" s="419">
        <v>1</v>
      </c>
      <c r="G176" s="419">
        <v>1</v>
      </c>
      <c r="H176" s="407" t="s">
        <v>1205</v>
      </c>
      <c r="I176" s="54" t="s">
        <v>578</v>
      </c>
    </row>
    <row r="177" spans="1:9" ht="39.75" customHeight="1">
      <c r="A177" s="500"/>
      <c r="B177" s="498"/>
      <c r="C177" s="407" t="s">
        <v>1155</v>
      </c>
      <c r="D177" s="407" t="s">
        <v>924</v>
      </c>
      <c r="E177" s="419">
        <v>0</v>
      </c>
      <c r="F177" s="419">
        <v>1</v>
      </c>
      <c r="G177" s="419">
        <v>1</v>
      </c>
      <c r="H177" s="440" t="s">
        <v>1458</v>
      </c>
      <c r="I177" s="54" t="s">
        <v>578</v>
      </c>
    </row>
    <row r="178" spans="1:9" ht="60">
      <c r="A178" s="500"/>
      <c r="B178" s="407" t="s">
        <v>1178</v>
      </c>
      <c r="C178" s="407" t="s">
        <v>1179</v>
      </c>
      <c r="D178" s="407" t="s">
        <v>1180</v>
      </c>
      <c r="E178" s="410">
        <v>0</v>
      </c>
      <c r="F178" s="419">
        <v>5</v>
      </c>
      <c r="G178" s="418">
        <v>1</v>
      </c>
      <c r="H178" s="440" t="s">
        <v>1493</v>
      </c>
      <c r="I178" s="54" t="s">
        <v>578</v>
      </c>
    </row>
    <row r="179" spans="1:9" ht="135" customHeight="1">
      <c r="A179" s="500"/>
      <c r="B179" s="455" t="s">
        <v>930</v>
      </c>
      <c r="C179" s="407" t="s">
        <v>1184</v>
      </c>
      <c r="D179" s="407" t="s">
        <v>951</v>
      </c>
      <c r="E179" s="410">
        <v>0</v>
      </c>
      <c r="F179" s="418">
        <v>1</v>
      </c>
      <c r="G179" s="418">
        <v>1</v>
      </c>
      <c r="H179" s="440" t="s">
        <v>1459</v>
      </c>
      <c r="I179" s="54" t="s">
        <v>78</v>
      </c>
    </row>
    <row r="180" spans="1:9" ht="114.75" customHeight="1">
      <c r="A180" s="500"/>
      <c r="B180" s="457"/>
      <c r="C180" s="407" t="s">
        <v>931</v>
      </c>
      <c r="D180" s="407" t="s">
        <v>1181</v>
      </c>
      <c r="E180" s="418">
        <v>1</v>
      </c>
      <c r="F180" s="418">
        <v>1</v>
      </c>
      <c r="G180" s="418">
        <v>0.5</v>
      </c>
      <c r="H180" s="449" t="s">
        <v>1495</v>
      </c>
      <c r="I180" s="54" t="s">
        <v>78</v>
      </c>
    </row>
    <row r="181" spans="1:9" ht="116.25" customHeight="1">
      <c r="A181" s="500"/>
      <c r="B181" s="498"/>
      <c r="C181" s="407" t="s">
        <v>1024</v>
      </c>
      <c r="D181" s="407" t="s">
        <v>926</v>
      </c>
      <c r="E181" s="418">
        <v>0.5</v>
      </c>
      <c r="F181" s="27">
        <v>1</v>
      </c>
      <c r="G181" s="418">
        <v>0.4</v>
      </c>
      <c r="H181" s="440" t="s">
        <v>1492</v>
      </c>
      <c r="I181" s="54" t="s">
        <v>927</v>
      </c>
    </row>
    <row r="182" spans="1:9" ht="36">
      <c r="A182" s="500"/>
      <c r="B182" s="417" t="s">
        <v>66</v>
      </c>
      <c r="C182" s="414" t="s">
        <v>1156</v>
      </c>
      <c r="D182" s="414" t="s">
        <v>68</v>
      </c>
      <c r="E182" s="27">
        <v>1</v>
      </c>
      <c r="F182" s="27">
        <v>1</v>
      </c>
      <c r="G182" s="27">
        <v>1</v>
      </c>
      <c r="H182" s="407" t="s">
        <v>1183</v>
      </c>
      <c r="I182" s="417" t="s">
        <v>69</v>
      </c>
    </row>
    <row r="183" spans="1:9" ht="60">
      <c r="A183" s="555"/>
      <c r="B183" s="417" t="s">
        <v>1122</v>
      </c>
      <c r="C183" s="4" t="s">
        <v>1119</v>
      </c>
      <c r="D183" s="4" t="s">
        <v>1112</v>
      </c>
      <c r="E183" s="204">
        <v>0</v>
      </c>
      <c r="F183" s="27">
        <v>1</v>
      </c>
      <c r="G183" s="27">
        <v>1</v>
      </c>
      <c r="H183" s="328" t="s">
        <v>1225</v>
      </c>
      <c r="I183" s="417" t="s">
        <v>69</v>
      </c>
    </row>
    <row r="184" spans="1:9" ht="12">
      <c r="A184" s="101"/>
      <c r="B184" s="101"/>
      <c r="C184" s="109"/>
      <c r="D184" s="109"/>
      <c r="E184" s="202"/>
      <c r="F184" s="202"/>
      <c r="G184" s="202"/>
      <c r="H184" s="202"/>
      <c r="I184" s="109"/>
    </row>
    <row r="185" spans="1:9" ht="22.5" customHeight="1">
      <c r="A185" s="599" t="s">
        <v>969</v>
      </c>
      <c r="B185" s="599"/>
      <c r="C185" s="599"/>
      <c r="D185" s="599"/>
      <c r="E185" s="599"/>
      <c r="F185" s="599"/>
      <c r="G185" s="599"/>
      <c r="H185" s="599"/>
      <c r="I185" s="599"/>
    </row>
    <row r="186" spans="1:9" s="205" customFormat="1" ht="30" customHeight="1">
      <c r="A186" s="545" t="s">
        <v>955</v>
      </c>
      <c r="B186" s="567" t="s">
        <v>992</v>
      </c>
      <c r="C186" s="567" t="s">
        <v>863</v>
      </c>
      <c r="D186" s="567" t="s">
        <v>876</v>
      </c>
      <c r="E186" s="576" t="s">
        <v>867</v>
      </c>
      <c r="F186" s="577"/>
      <c r="G186" s="567" t="s">
        <v>1169</v>
      </c>
      <c r="H186" s="567"/>
      <c r="I186" s="567" t="s">
        <v>485</v>
      </c>
    </row>
    <row r="187" spans="1:9" s="205" customFormat="1" ht="33.75">
      <c r="A187" s="545"/>
      <c r="B187" s="567"/>
      <c r="C187" s="567"/>
      <c r="D187" s="567"/>
      <c r="E187" s="206" t="s">
        <v>985</v>
      </c>
      <c r="F187" s="206" t="s">
        <v>986</v>
      </c>
      <c r="G187" s="206" t="s">
        <v>396</v>
      </c>
      <c r="H187" s="206" t="s">
        <v>391</v>
      </c>
      <c r="I187" s="567"/>
    </row>
    <row r="188" spans="1:9" ht="109.5" customHeight="1">
      <c r="A188" s="454" t="s">
        <v>1008</v>
      </c>
      <c r="B188" s="407" t="s">
        <v>1062</v>
      </c>
      <c r="C188" s="407" t="s">
        <v>1157</v>
      </c>
      <c r="D188" s="407" t="s">
        <v>1252</v>
      </c>
      <c r="E188" s="410">
        <v>0</v>
      </c>
      <c r="F188" s="418">
        <v>1</v>
      </c>
      <c r="G188" s="418">
        <v>1</v>
      </c>
      <c r="H188" s="407" t="s">
        <v>1293</v>
      </c>
      <c r="I188" s="407" t="s">
        <v>246</v>
      </c>
    </row>
    <row r="189" spans="1:9" ht="75.75" customHeight="1">
      <c r="A189" s="466"/>
      <c r="B189" s="407" t="s">
        <v>247</v>
      </c>
      <c r="C189" s="407" t="s">
        <v>1158</v>
      </c>
      <c r="D189" s="407" t="s">
        <v>249</v>
      </c>
      <c r="E189" s="410">
        <v>0</v>
      </c>
      <c r="F189" s="418">
        <v>1</v>
      </c>
      <c r="G189" s="418">
        <v>0.95</v>
      </c>
      <c r="H189" s="440" t="s">
        <v>1460</v>
      </c>
      <c r="I189" s="4" t="s">
        <v>127</v>
      </c>
    </row>
    <row r="190" spans="1:9" ht="63" customHeight="1">
      <c r="A190" s="466"/>
      <c r="B190" s="407" t="s">
        <v>1066</v>
      </c>
      <c r="C190" s="407" t="s">
        <v>1167</v>
      </c>
      <c r="D190" s="407" t="s">
        <v>252</v>
      </c>
      <c r="E190" s="410">
        <v>0</v>
      </c>
      <c r="F190" s="418">
        <v>1</v>
      </c>
      <c r="G190" s="418">
        <v>1</v>
      </c>
      <c r="H190" s="407" t="s">
        <v>1284</v>
      </c>
      <c r="I190" s="4" t="s">
        <v>1350</v>
      </c>
    </row>
    <row r="191" spans="1:9" ht="40.5" customHeight="1">
      <c r="A191" s="466"/>
      <c r="B191" s="407" t="s">
        <v>254</v>
      </c>
      <c r="C191" s="407" t="s">
        <v>255</v>
      </c>
      <c r="D191" s="407" t="s">
        <v>256</v>
      </c>
      <c r="E191" s="441">
        <v>0</v>
      </c>
      <c r="F191" s="445">
        <v>1</v>
      </c>
      <c r="G191" s="244">
        <v>21659173</v>
      </c>
      <c r="H191" s="440" t="s">
        <v>1463</v>
      </c>
      <c r="I191" s="4" t="s">
        <v>127</v>
      </c>
    </row>
    <row r="192" spans="1:9" ht="90" customHeight="1">
      <c r="A192" s="466"/>
      <c r="B192" s="551"/>
      <c r="C192" s="407" t="s">
        <v>1294</v>
      </c>
      <c r="D192" s="407" t="s">
        <v>1159</v>
      </c>
      <c r="E192" s="410">
        <v>0</v>
      </c>
      <c r="F192" s="418">
        <v>0.2</v>
      </c>
      <c r="G192" s="418">
        <v>0.2</v>
      </c>
      <c r="H192" s="407" t="s">
        <v>1351</v>
      </c>
      <c r="I192" s="407" t="s">
        <v>1070</v>
      </c>
    </row>
    <row r="193" spans="1:9" ht="36">
      <c r="A193" s="466"/>
      <c r="B193" s="551"/>
      <c r="C193" s="407" t="s">
        <v>1064</v>
      </c>
      <c r="D193" s="407" t="s">
        <v>1065</v>
      </c>
      <c r="E193" s="407">
        <v>0</v>
      </c>
      <c r="F193" s="419">
        <v>1</v>
      </c>
      <c r="G193" s="419">
        <v>0.5</v>
      </c>
      <c r="H193" s="407" t="s">
        <v>1295</v>
      </c>
      <c r="I193" s="407" t="s">
        <v>1069</v>
      </c>
    </row>
    <row r="194" spans="1:9" ht="36">
      <c r="A194" s="466"/>
      <c r="B194" s="544"/>
      <c r="C194" s="414" t="s">
        <v>1297</v>
      </c>
      <c r="D194" s="407" t="s">
        <v>68</v>
      </c>
      <c r="E194" s="204">
        <v>0</v>
      </c>
      <c r="F194" s="27">
        <v>1</v>
      </c>
      <c r="G194" s="27">
        <v>1</v>
      </c>
      <c r="H194" s="407" t="s">
        <v>1296</v>
      </c>
      <c r="I194" s="407" t="s">
        <v>1070</v>
      </c>
    </row>
    <row r="195" spans="1:9" ht="60">
      <c r="A195" s="466"/>
      <c r="B195" s="417" t="s">
        <v>1122</v>
      </c>
      <c r="C195" s="4" t="s">
        <v>1119</v>
      </c>
      <c r="D195" s="407" t="s">
        <v>1112</v>
      </c>
      <c r="E195" s="204">
        <v>0</v>
      </c>
      <c r="F195" s="27">
        <v>1</v>
      </c>
      <c r="G195" s="27">
        <v>1</v>
      </c>
      <c r="H195" s="328" t="s">
        <v>1225</v>
      </c>
      <c r="I195" s="407" t="s">
        <v>1070</v>
      </c>
    </row>
    <row r="196" spans="1:9" ht="23.25" customHeight="1">
      <c r="A196" s="600" t="s">
        <v>970</v>
      </c>
      <c r="B196" s="600"/>
      <c r="C196" s="600"/>
      <c r="D196" s="600"/>
      <c r="E196" s="600"/>
      <c r="F196" s="600"/>
      <c r="G196" s="600"/>
      <c r="H196" s="600"/>
      <c r="I196" s="600"/>
    </row>
    <row r="197" spans="1:9" s="205" customFormat="1" ht="30" customHeight="1">
      <c r="A197" s="545" t="s">
        <v>955</v>
      </c>
      <c r="B197" s="567" t="s">
        <v>992</v>
      </c>
      <c r="C197" s="567" t="s">
        <v>863</v>
      </c>
      <c r="D197" s="567" t="s">
        <v>876</v>
      </c>
      <c r="E197" s="576" t="s">
        <v>867</v>
      </c>
      <c r="F197" s="577"/>
      <c r="G197" s="567" t="s">
        <v>1169</v>
      </c>
      <c r="H197" s="567"/>
      <c r="I197" s="567" t="s">
        <v>485</v>
      </c>
    </row>
    <row r="198" spans="1:9" s="205" customFormat="1" ht="33.75">
      <c r="A198" s="545"/>
      <c r="B198" s="567"/>
      <c r="C198" s="567"/>
      <c r="D198" s="567"/>
      <c r="E198" s="206" t="s">
        <v>985</v>
      </c>
      <c r="F198" s="206" t="s">
        <v>986</v>
      </c>
      <c r="G198" s="206" t="s">
        <v>396</v>
      </c>
      <c r="H198" s="206" t="s">
        <v>391</v>
      </c>
      <c r="I198" s="567"/>
    </row>
    <row r="199" spans="1:9" ht="397.5" customHeight="1">
      <c r="A199" s="454" t="s">
        <v>1009</v>
      </c>
      <c r="B199" s="455" t="s">
        <v>121</v>
      </c>
      <c r="C199" s="407" t="s">
        <v>1353</v>
      </c>
      <c r="D199" s="407" t="s">
        <v>1352</v>
      </c>
      <c r="E199" s="419">
        <v>0</v>
      </c>
      <c r="F199" s="19">
        <v>1</v>
      </c>
      <c r="G199" s="19">
        <v>1</v>
      </c>
      <c r="H199" s="440" t="s">
        <v>1464</v>
      </c>
      <c r="I199" s="407" t="s">
        <v>123</v>
      </c>
    </row>
    <row r="200" spans="1:9" ht="132" customHeight="1">
      <c r="A200" s="466"/>
      <c r="B200" s="456"/>
      <c r="C200" s="407" t="s">
        <v>917</v>
      </c>
      <c r="D200" s="407" t="s">
        <v>901</v>
      </c>
      <c r="E200" s="419">
        <v>0</v>
      </c>
      <c r="F200" s="407" t="s">
        <v>859</v>
      </c>
      <c r="G200" s="419">
        <v>46</v>
      </c>
      <c r="H200" s="440" t="s">
        <v>1466</v>
      </c>
      <c r="I200" s="407" t="s">
        <v>123</v>
      </c>
    </row>
    <row r="201" spans="1:9" ht="55.5" customHeight="1">
      <c r="A201" s="466"/>
      <c r="B201" s="457"/>
      <c r="C201" s="407" t="s">
        <v>918</v>
      </c>
      <c r="D201" s="407" t="s">
        <v>952</v>
      </c>
      <c r="E201" s="419">
        <v>0</v>
      </c>
      <c r="F201" s="419">
        <v>6</v>
      </c>
      <c r="G201" s="419">
        <v>6</v>
      </c>
      <c r="H201" s="440" t="s">
        <v>1465</v>
      </c>
      <c r="I201" s="407" t="s">
        <v>123</v>
      </c>
    </row>
    <row r="202" spans="1:9" ht="184.5" customHeight="1">
      <c r="A202" s="466"/>
      <c r="B202" s="457"/>
      <c r="C202" s="407" t="s">
        <v>1161</v>
      </c>
      <c r="D202" s="407" t="s">
        <v>333</v>
      </c>
      <c r="E202" s="419">
        <v>0</v>
      </c>
      <c r="F202" s="419">
        <v>1</v>
      </c>
      <c r="G202" s="419">
        <v>1</v>
      </c>
      <c r="H202" s="440" t="s">
        <v>1467</v>
      </c>
      <c r="I202" s="407" t="s">
        <v>123</v>
      </c>
    </row>
    <row r="203" spans="1:9" ht="132" customHeight="1">
      <c r="A203" s="466"/>
      <c r="B203" s="544"/>
      <c r="C203" s="440" t="s">
        <v>1490</v>
      </c>
      <c r="D203" s="440" t="s">
        <v>1491</v>
      </c>
      <c r="E203" s="419">
        <v>0</v>
      </c>
      <c r="F203" s="419">
        <v>1</v>
      </c>
      <c r="G203" s="419">
        <v>1</v>
      </c>
      <c r="H203" s="407" t="s">
        <v>1301</v>
      </c>
      <c r="I203" s="407" t="s">
        <v>123</v>
      </c>
    </row>
    <row r="204" spans="1:9" ht="43.5" customHeight="1">
      <c r="A204" s="466"/>
      <c r="B204" s="412" t="s">
        <v>66</v>
      </c>
      <c r="C204" s="407" t="s">
        <v>67</v>
      </c>
      <c r="D204" s="407" t="s">
        <v>68</v>
      </c>
      <c r="E204" s="19">
        <v>1</v>
      </c>
      <c r="F204" s="19">
        <v>1</v>
      </c>
      <c r="G204" s="19">
        <v>1</v>
      </c>
      <c r="H204" s="407" t="s">
        <v>1237</v>
      </c>
      <c r="I204" s="407" t="s">
        <v>123</v>
      </c>
    </row>
    <row r="205" spans="1:9" ht="119.25" customHeight="1">
      <c r="A205" s="466"/>
      <c r="B205" s="417" t="s">
        <v>1122</v>
      </c>
      <c r="C205" s="4" t="s">
        <v>1119</v>
      </c>
      <c r="D205" s="4" t="s">
        <v>1112</v>
      </c>
      <c r="E205" s="419">
        <v>0</v>
      </c>
      <c r="F205" s="19">
        <v>1</v>
      </c>
      <c r="G205" s="419" t="s">
        <v>1303</v>
      </c>
      <c r="H205" s="407" t="s">
        <v>1302</v>
      </c>
      <c r="I205" s="407" t="s">
        <v>123</v>
      </c>
    </row>
    <row r="206" spans="1:9" ht="24.75" customHeight="1">
      <c r="A206" s="600" t="s">
        <v>971</v>
      </c>
      <c r="B206" s="600"/>
      <c r="C206" s="600"/>
      <c r="D206" s="600"/>
      <c r="E206" s="600"/>
      <c r="F206" s="600"/>
      <c r="G206" s="600"/>
      <c r="H206" s="600"/>
      <c r="I206" s="600"/>
    </row>
    <row r="207" spans="1:9" s="205" customFormat="1" ht="30" customHeight="1">
      <c r="A207" s="545" t="s">
        <v>955</v>
      </c>
      <c r="B207" s="567" t="s">
        <v>992</v>
      </c>
      <c r="C207" s="567" t="s">
        <v>863</v>
      </c>
      <c r="D207" s="567" t="s">
        <v>876</v>
      </c>
      <c r="E207" s="576" t="s">
        <v>867</v>
      </c>
      <c r="F207" s="577"/>
      <c r="G207" s="567" t="s">
        <v>1169</v>
      </c>
      <c r="H207" s="567"/>
      <c r="I207" s="567" t="s">
        <v>485</v>
      </c>
    </row>
    <row r="208" spans="1:9" s="205" customFormat="1" ht="33.75">
      <c r="A208" s="545"/>
      <c r="B208" s="567"/>
      <c r="C208" s="567"/>
      <c r="D208" s="567"/>
      <c r="E208" s="206" t="s">
        <v>985</v>
      </c>
      <c r="F208" s="206" t="s">
        <v>986</v>
      </c>
      <c r="G208" s="206" t="s">
        <v>396</v>
      </c>
      <c r="H208" s="206" t="s">
        <v>391</v>
      </c>
      <c r="I208" s="567"/>
    </row>
    <row r="209" spans="1:9" ht="91.5" customHeight="1">
      <c r="A209" s="462" t="s">
        <v>1008</v>
      </c>
      <c r="B209" s="454" t="s">
        <v>124</v>
      </c>
      <c r="C209" s="454" t="s">
        <v>125</v>
      </c>
      <c r="D209" s="414" t="s">
        <v>902</v>
      </c>
      <c r="E209" s="419">
        <v>0</v>
      </c>
      <c r="F209" s="419" t="s">
        <v>129</v>
      </c>
      <c r="G209" s="204">
        <f>65+116</f>
        <v>181</v>
      </c>
      <c r="H209" s="442" t="s">
        <v>1468</v>
      </c>
      <c r="I209" s="405" t="s">
        <v>127</v>
      </c>
    </row>
    <row r="210" spans="1:9" ht="48">
      <c r="A210" s="462"/>
      <c r="B210" s="454"/>
      <c r="C210" s="454"/>
      <c r="D210" s="414" t="s">
        <v>903</v>
      </c>
      <c r="E210" s="19">
        <v>1</v>
      </c>
      <c r="F210" s="19">
        <v>1</v>
      </c>
      <c r="G210" s="19">
        <v>1</v>
      </c>
      <c r="H210" s="414" t="s">
        <v>1185</v>
      </c>
      <c r="I210" s="405" t="s">
        <v>127</v>
      </c>
    </row>
    <row r="211" spans="1:9" ht="48">
      <c r="A211" s="462"/>
      <c r="B211" s="417" t="s">
        <v>66</v>
      </c>
      <c r="C211" s="414" t="s">
        <v>67</v>
      </c>
      <c r="D211" s="414" t="s">
        <v>68</v>
      </c>
      <c r="E211" s="19">
        <v>1</v>
      </c>
      <c r="F211" s="27">
        <v>1</v>
      </c>
      <c r="G211" s="27">
        <v>1</v>
      </c>
      <c r="H211" s="414" t="s">
        <v>1186</v>
      </c>
      <c r="I211" s="405" t="s">
        <v>127</v>
      </c>
    </row>
    <row r="212" spans="1:9" ht="60">
      <c r="A212" s="462"/>
      <c r="B212" s="417" t="s">
        <v>1122</v>
      </c>
      <c r="C212" s="4" t="s">
        <v>1119</v>
      </c>
      <c r="D212" s="4" t="s">
        <v>1112</v>
      </c>
      <c r="E212" s="204">
        <v>0</v>
      </c>
      <c r="F212" s="27">
        <v>1</v>
      </c>
      <c r="G212" s="27">
        <v>1</v>
      </c>
      <c r="H212" s="328" t="s">
        <v>1225</v>
      </c>
      <c r="I212" s="405" t="s">
        <v>127</v>
      </c>
    </row>
    <row r="213" spans="1:9" ht="12.75" customHeight="1">
      <c r="A213" s="393" t="s">
        <v>1469</v>
      </c>
      <c r="B213" s="393"/>
      <c r="C213" s="393"/>
      <c r="E213" s="394"/>
      <c r="F213" s="394"/>
      <c r="G213" s="394"/>
      <c r="H213" s="569" t="s">
        <v>911</v>
      </c>
      <c r="I213" s="569"/>
    </row>
    <row r="214" spans="1:2" ht="12">
      <c r="A214" s="540" t="s">
        <v>993</v>
      </c>
      <c r="B214" s="540"/>
    </row>
    <row r="215" spans="1:2" ht="12">
      <c r="A215" s="540" t="s">
        <v>1470</v>
      </c>
      <c r="B215" s="540"/>
    </row>
  </sheetData>
  <sheetProtection/>
  <mergeCells count="192">
    <mergeCell ref="A1:B3"/>
    <mergeCell ref="C1:E1"/>
    <mergeCell ref="F1:I1"/>
    <mergeCell ref="C2:E2"/>
    <mergeCell ref="F2:I2"/>
    <mergeCell ref="C3:E3"/>
    <mergeCell ref="F3:I3"/>
    <mergeCell ref="A4:I4"/>
    <mergeCell ref="A5:I5"/>
    <mergeCell ref="A6:I6"/>
    <mergeCell ref="A7:A8"/>
    <mergeCell ref="B7:B8"/>
    <mergeCell ref="C7:C8"/>
    <mergeCell ref="D7:D8"/>
    <mergeCell ref="E7:F7"/>
    <mergeCell ref="G7:H7"/>
    <mergeCell ref="I7:I8"/>
    <mergeCell ref="C27:C29"/>
    <mergeCell ref="A9:A15"/>
    <mergeCell ref="B11:B12"/>
    <mergeCell ref="B13:B15"/>
    <mergeCell ref="A16:A19"/>
    <mergeCell ref="B17:B18"/>
    <mergeCell ref="B19:B20"/>
    <mergeCell ref="C38:C39"/>
    <mergeCell ref="D38:D39"/>
    <mergeCell ref="E38:F38"/>
    <mergeCell ref="G38:H38"/>
    <mergeCell ref="I38:I39"/>
    <mergeCell ref="A21:A26"/>
    <mergeCell ref="B22:B23"/>
    <mergeCell ref="B24:B26"/>
    <mergeCell ref="A27:A31"/>
    <mergeCell ref="B27:B31"/>
    <mergeCell ref="A40:A43"/>
    <mergeCell ref="B40:B43"/>
    <mergeCell ref="A44:A53"/>
    <mergeCell ref="A54:I54"/>
    <mergeCell ref="A55:I56"/>
    <mergeCell ref="A32:A33"/>
    <mergeCell ref="A36:I36"/>
    <mergeCell ref="A37:I37"/>
    <mergeCell ref="A38:A39"/>
    <mergeCell ref="B38:B39"/>
    <mergeCell ref="E59:E60"/>
    <mergeCell ref="F59:F60"/>
    <mergeCell ref="G59:G60"/>
    <mergeCell ref="A57:A58"/>
    <mergeCell ref="B57:B58"/>
    <mergeCell ref="C57:C58"/>
    <mergeCell ref="D57:D58"/>
    <mergeCell ref="E57:F57"/>
    <mergeCell ref="G57:H57"/>
    <mergeCell ref="H59:H60"/>
    <mergeCell ref="A75:A76"/>
    <mergeCell ref="B75:B76"/>
    <mergeCell ref="C75:C76"/>
    <mergeCell ref="D75:D76"/>
    <mergeCell ref="E75:F75"/>
    <mergeCell ref="I57:I58"/>
    <mergeCell ref="A59:A71"/>
    <mergeCell ref="B59:B66"/>
    <mergeCell ref="C59:C60"/>
    <mergeCell ref="D59:D60"/>
    <mergeCell ref="G75:H75"/>
    <mergeCell ref="I75:I76"/>
    <mergeCell ref="A77:A85"/>
    <mergeCell ref="B77:B79"/>
    <mergeCell ref="A86:I86"/>
    <mergeCell ref="I59:I60"/>
    <mergeCell ref="C61:C66"/>
    <mergeCell ref="B70:B71"/>
    <mergeCell ref="A73:I73"/>
    <mergeCell ref="A74:I74"/>
    <mergeCell ref="A87:I87"/>
    <mergeCell ref="A88:A89"/>
    <mergeCell ref="B88:B89"/>
    <mergeCell ref="C88:C89"/>
    <mergeCell ref="D88:D89"/>
    <mergeCell ref="E88:F88"/>
    <mergeCell ref="G88:H88"/>
    <mergeCell ref="I88:I89"/>
    <mergeCell ref="A90:A96"/>
    <mergeCell ref="B90:B94"/>
    <mergeCell ref="C90:C93"/>
    <mergeCell ref="A98:I98"/>
    <mergeCell ref="A99:I99"/>
    <mergeCell ref="I100:I101"/>
    <mergeCell ref="A102:A113"/>
    <mergeCell ref="B102:B104"/>
    <mergeCell ref="C102:C104"/>
    <mergeCell ref="A114:I114"/>
    <mergeCell ref="A100:A101"/>
    <mergeCell ref="B100:B101"/>
    <mergeCell ref="C100:C101"/>
    <mergeCell ref="D100:D101"/>
    <mergeCell ref="E100:F100"/>
    <mergeCell ref="G100:H100"/>
    <mergeCell ref="A115:I115"/>
    <mergeCell ref="A116:A117"/>
    <mergeCell ref="B116:B117"/>
    <mergeCell ref="C116:C117"/>
    <mergeCell ref="D116:D117"/>
    <mergeCell ref="E116:F116"/>
    <mergeCell ref="G116:H116"/>
    <mergeCell ref="I116:I117"/>
    <mergeCell ref="B124:B127"/>
    <mergeCell ref="B129:B134"/>
    <mergeCell ref="A136:I136"/>
    <mergeCell ref="A118:A135"/>
    <mergeCell ref="B118:B119"/>
    <mergeCell ref="C118:C119"/>
    <mergeCell ref="B120:B121"/>
    <mergeCell ref="B122:B123"/>
    <mergeCell ref="C122:C123"/>
    <mergeCell ref="D122:D123"/>
    <mergeCell ref="E138:F138"/>
    <mergeCell ref="G138:H138"/>
    <mergeCell ref="I138:I139"/>
    <mergeCell ref="G122:G123"/>
    <mergeCell ref="H122:H123"/>
    <mergeCell ref="I122:I123"/>
    <mergeCell ref="E122:E123"/>
    <mergeCell ref="F122:F123"/>
    <mergeCell ref="A140:A153"/>
    <mergeCell ref="B142:B143"/>
    <mergeCell ref="B147:B151"/>
    <mergeCell ref="C148:C151"/>
    <mergeCell ref="B152:B153"/>
    <mergeCell ref="A137:I137"/>
    <mergeCell ref="A138:A139"/>
    <mergeCell ref="B138:B139"/>
    <mergeCell ref="C138:C139"/>
    <mergeCell ref="D138:D139"/>
    <mergeCell ref="A154:A156"/>
    <mergeCell ref="A158:I158"/>
    <mergeCell ref="A159:A160"/>
    <mergeCell ref="B159:B160"/>
    <mergeCell ref="C159:C160"/>
    <mergeCell ref="D159:D160"/>
    <mergeCell ref="E159:F159"/>
    <mergeCell ref="G159:H159"/>
    <mergeCell ref="I159:I160"/>
    <mergeCell ref="A161:A172"/>
    <mergeCell ref="B166:B167"/>
    <mergeCell ref="B169:B170"/>
    <mergeCell ref="C169:C170"/>
    <mergeCell ref="A173:I173"/>
    <mergeCell ref="I174:I175"/>
    <mergeCell ref="A176:A183"/>
    <mergeCell ref="B176:B177"/>
    <mergeCell ref="B179:B181"/>
    <mergeCell ref="A185:I185"/>
    <mergeCell ref="A174:A175"/>
    <mergeCell ref="B174:B175"/>
    <mergeCell ref="C174:C175"/>
    <mergeCell ref="D174:D175"/>
    <mergeCell ref="E174:F174"/>
    <mergeCell ref="G174:H174"/>
    <mergeCell ref="A186:A187"/>
    <mergeCell ref="B186:B187"/>
    <mergeCell ref="C186:C187"/>
    <mergeCell ref="D186:D187"/>
    <mergeCell ref="E186:F186"/>
    <mergeCell ref="G186:H186"/>
    <mergeCell ref="A199:A205"/>
    <mergeCell ref="B199:B203"/>
    <mergeCell ref="A206:I206"/>
    <mergeCell ref="I186:I187"/>
    <mergeCell ref="A188:A195"/>
    <mergeCell ref="B192:B194"/>
    <mergeCell ref="A196:I196"/>
    <mergeCell ref="A197:A198"/>
    <mergeCell ref="B197:B198"/>
    <mergeCell ref="C197:C198"/>
    <mergeCell ref="D207:D208"/>
    <mergeCell ref="E207:F207"/>
    <mergeCell ref="G207:H207"/>
    <mergeCell ref="G197:H197"/>
    <mergeCell ref="I197:I198"/>
    <mergeCell ref="D197:D198"/>
    <mergeCell ref="E197:F197"/>
    <mergeCell ref="A214:B214"/>
    <mergeCell ref="A215:B215"/>
    <mergeCell ref="I207:I208"/>
    <mergeCell ref="A209:A212"/>
    <mergeCell ref="B209:B210"/>
    <mergeCell ref="C209:C210"/>
    <mergeCell ref="H213:I213"/>
    <mergeCell ref="A207:A208"/>
    <mergeCell ref="B207:B208"/>
    <mergeCell ref="C207:C208"/>
  </mergeCells>
  <printOptions/>
  <pageMargins left="0.2" right="0.2" top="0.25" bottom="0.25" header="0.3" footer="0.3"/>
  <pageSetup horizontalDpi="600" verticalDpi="600" orientation="landscape" paperSize="121" scale="70" r:id="rId2"/>
  <rowBreaks count="11" manualBreakCount="11">
    <brk id="35" max="255" man="1"/>
    <brk id="53" max="255" man="1"/>
    <brk id="72" max="255" man="1"/>
    <brk id="85" max="255" man="1"/>
    <brk id="97" max="255" man="1"/>
    <brk id="113" max="255" man="1"/>
    <brk id="157" max="255" man="1"/>
    <brk id="172" max="255" man="1"/>
    <brk id="184" max="255" man="1"/>
    <brk id="195" max="255" man="1"/>
    <brk id="20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dalozano</cp:lastModifiedBy>
  <cp:lastPrinted>2018-01-30T21:05:16Z</cp:lastPrinted>
  <dcterms:created xsi:type="dcterms:W3CDTF">2012-09-05T14:57:30Z</dcterms:created>
  <dcterms:modified xsi:type="dcterms:W3CDTF">2018-01-30T21:24:47Z</dcterms:modified>
  <cp:category/>
  <cp:version/>
  <cp:contentType/>
  <cp:contentStatus/>
</cp:coreProperties>
</file>